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\Documents\Neighbourhood Plan\"/>
    </mc:Choice>
  </mc:AlternateContent>
  <bookViews>
    <workbookView xWindow="0" yWindow="0" windowWidth="20490" windowHeight="7155"/>
  </bookViews>
  <sheets>
    <sheet name="Housing projections" sheetId="1" r:id="rId1"/>
    <sheet name="Housing Census data 2001-2011" sheetId="2" r:id="rId2"/>
    <sheet name="Population data" sheetId="4" r:id="rId3"/>
    <sheet name="working" sheetId="3" r:id="rId4"/>
  </sheets>
  <calcPr calcId="152511"/>
</workbook>
</file>

<file path=xl/calcChain.xml><?xml version="1.0" encoding="utf-8"?>
<calcChain xmlns="http://schemas.openxmlformats.org/spreadsheetml/2006/main">
  <c r="K15" i="1" l="1"/>
  <c r="K17" i="1" s="1"/>
  <c r="F39" i="1"/>
  <c r="F36" i="1"/>
  <c r="F35" i="1"/>
  <c r="E40" i="1"/>
  <c r="F38" i="1" s="1"/>
  <c r="E32" i="1"/>
  <c r="G155" i="4"/>
  <c r="F155" i="4"/>
  <c r="E155" i="4"/>
  <c r="S154" i="4"/>
  <c r="T154" i="4" s="1"/>
  <c r="H154" i="4"/>
  <c r="I154" i="4" s="1"/>
  <c r="S128" i="4"/>
  <c r="T128" i="4" s="1"/>
  <c r="H128" i="4"/>
  <c r="I128" i="4" s="1"/>
  <c r="S120" i="4"/>
  <c r="T120" i="4" s="1"/>
  <c r="H120" i="4"/>
  <c r="I120" i="4" s="1"/>
  <c r="S114" i="4"/>
  <c r="T114" i="4" s="1"/>
  <c r="I114" i="4"/>
  <c r="H114" i="4"/>
  <c r="S110" i="4"/>
  <c r="T110" i="4" s="1"/>
  <c r="H110" i="4"/>
  <c r="I110" i="4" s="1"/>
  <c r="S104" i="4"/>
  <c r="T104" i="4" s="1"/>
  <c r="H104" i="4"/>
  <c r="I104" i="4" s="1"/>
  <c r="S99" i="4"/>
  <c r="T99" i="4" s="1"/>
  <c r="H99" i="4"/>
  <c r="I99" i="4" s="1"/>
  <c r="S93" i="4"/>
  <c r="T93" i="4" s="1"/>
  <c r="H93" i="4"/>
  <c r="I93" i="4" s="1"/>
  <c r="S87" i="4"/>
  <c r="T87" i="4" s="1"/>
  <c r="H87" i="4"/>
  <c r="I87" i="4" s="1"/>
  <c r="S79" i="4"/>
  <c r="T79" i="4" s="1"/>
  <c r="H79" i="4"/>
  <c r="I79" i="4" s="1"/>
  <c r="S72" i="4"/>
  <c r="T72" i="4" s="1"/>
  <c r="H72" i="4"/>
  <c r="I72" i="4" s="1"/>
  <c r="S65" i="4"/>
  <c r="T65" i="4" s="1"/>
  <c r="I65" i="4"/>
  <c r="H65" i="4"/>
  <c r="S59" i="4"/>
  <c r="H59" i="4"/>
  <c r="K18" i="1" l="1"/>
  <c r="K19" i="1"/>
  <c r="F37" i="1"/>
  <c r="L15" i="1"/>
  <c r="F34" i="1"/>
  <c r="H155" i="4"/>
  <c r="S157" i="4"/>
  <c r="I59" i="4"/>
  <c r="I155" i="4" s="1"/>
  <c r="S155" i="4"/>
  <c r="T59" i="4"/>
  <c r="T155" i="4" s="1"/>
  <c r="F40" i="1" l="1"/>
  <c r="I95" i="2"/>
  <c r="I94" i="2"/>
  <c r="I93" i="2"/>
  <c r="I92" i="2"/>
  <c r="I91" i="2"/>
  <c r="I90" i="2"/>
  <c r="I83" i="2"/>
  <c r="I82" i="2"/>
  <c r="I81" i="2"/>
  <c r="I80" i="2"/>
  <c r="I79" i="2"/>
  <c r="I78" i="2"/>
  <c r="I76" i="2"/>
  <c r="I75" i="2"/>
  <c r="I77" i="2"/>
  <c r="I67" i="2"/>
  <c r="I66" i="2"/>
  <c r="I65" i="2"/>
  <c r="I64" i="2"/>
  <c r="I63" i="2"/>
  <c r="I62" i="2"/>
  <c r="I68" i="2"/>
  <c r="I61" i="2"/>
  <c r="G130" i="2"/>
  <c r="I96" i="2" l="1"/>
  <c r="I69" i="2"/>
  <c r="I84" i="2"/>
  <c r="H136" i="2"/>
  <c r="H135" i="2"/>
  <c r="H129" i="2"/>
  <c r="H128" i="2"/>
  <c r="H127" i="2"/>
  <c r="H126" i="2"/>
  <c r="H125" i="2"/>
  <c r="H124" i="2"/>
  <c r="H123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82" i="2"/>
  <c r="H81" i="2"/>
  <c r="H80" i="2"/>
  <c r="H79" i="2"/>
  <c r="H78" i="2"/>
  <c r="H77" i="2"/>
  <c r="H76" i="2"/>
  <c r="H75" i="2"/>
  <c r="H74" i="2"/>
  <c r="H68" i="2"/>
  <c r="H67" i="2"/>
  <c r="H66" i="2"/>
  <c r="H65" i="2"/>
  <c r="H64" i="2"/>
  <c r="H63" i="2"/>
  <c r="H62" i="2"/>
  <c r="H61" i="2"/>
  <c r="H60" i="2"/>
  <c r="H54" i="2"/>
  <c r="H53" i="2"/>
  <c r="H52" i="2"/>
  <c r="H51" i="2"/>
  <c r="H50" i="2"/>
  <c r="H49" i="2"/>
  <c r="H48" i="2"/>
  <c r="H46" i="2"/>
  <c r="H34" i="2"/>
  <c r="H33" i="2"/>
  <c r="H32" i="2"/>
  <c r="H31" i="2"/>
  <c r="H30" i="2"/>
  <c r="H29" i="2"/>
  <c r="H28" i="2"/>
  <c r="H27" i="2"/>
  <c r="H26" i="2"/>
  <c r="H25" i="2"/>
  <c r="H24" i="2"/>
  <c r="H23" i="2"/>
  <c r="H15" i="2"/>
  <c r="H14" i="2"/>
  <c r="H13" i="2"/>
  <c r="H12" i="2"/>
  <c r="H11" i="2"/>
  <c r="H10" i="2"/>
  <c r="H9" i="2"/>
  <c r="H8" i="2"/>
  <c r="H7" i="2"/>
  <c r="H6" i="2"/>
  <c r="H5" i="2"/>
  <c r="H4" i="2"/>
  <c r="H17" i="2" l="1"/>
  <c r="D11" i="1"/>
  <c r="B11" i="1"/>
  <c r="K11" i="1" s="1"/>
  <c r="I13" i="1"/>
  <c r="H13" i="1"/>
  <c r="C32" i="1"/>
  <c r="C25" i="1" l="1"/>
  <c r="C40" i="1"/>
  <c r="K20" i="1"/>
  <c r="H9" i="1"/>
  <c r="H10" i="1" s="1"/>
  <c r="H8" i="1"/>
  <c r="J9" i="1" l="1"/>
  <c r="K9" i="1" s="1"/>
  <c r="B24" i="1"/>
  <c r="B23" i="1"/>
  <c r="B21" i="1"/>
  <c r="B22" i="1"/>
  <c r="B25" i="1" s="1"/>
  <c r="B20" i="1"/>
  <c r="F31" i="1"/>
  <c r="F30" i="1"/>
  <c r="F29" i="1"/>
  <c r="F28" i="1"/>
  <c r="F27" i="1"/>
  <c r="E25" i="1"/>
  <c r="H16" i="1" s="1"/>
  <c r="F22" i="1" l="1"/>
  <c r="F21" i="1"/>
  <c r="F23" i="1"/>
  <c r="F24" i="1"/>
  <c r="F20" i="1"/>
  <c r="G28" i="1"/>
  <c r="F32" i="1"/>
  <c r="F25" i="1" l="1"/>
</calcChain>
</file>

<file path=xl/sharedStrings.xml><?xml version="1.0" encoding="utf-8"?>
<sst xmlns="http://schemas.openxmlformats.org/spreadsheetml/2006/main" count="2048" uniqueCount="569">
  <si>
    <t>All Households</t>
  </si>
  <si>
    <t>All People in Households</t>
  </si>
  <si>
    <t>All families</t>
  </si>
  <si>
    <t>Owned</t>
  </si>
  <si>
    <t>Council rented</t>
  </si>
  <si>
    <t>Social rented</t>
  </si>
  <si>
    <t>private rented</t>
  </si>
  <si>
    <t>Detached house or Bungalow</t>
  </si>
  <si>
    <t>Semi detached</t>
  </si>
  <si>
    <t>Terrace house</t>
  </si>
  <si>
    <t>Flat, maisonette, Apartment</t>
  </si>
  <si>
    <t>other</t>
  </si>
  <si>
    <t>County 2011 census</t>
  </si>
  <si>
    <t>Region code</t>
  </si>
  <si>
    <t>Region name</t>
  </si>
  <si>
    <t>Local authority code</t>
  </si>
  <si>
    <t>Local authority name</t>
  </si>
  <si>
    <t>Persons</t>
  </si>
  <si>
    <t>Hectares</t>
  </si>
  <si>
    <t>Persons per hectare</t>
  </si>
  <si>
    <t>Households</t>
  </si>
  <si>
    <t>Persons per household</t>
  </si>
  <si>
    <t>All usual residents</t>
  </si>
  <si>
    <t>Household residents</t>
  </si>
  <si>
    <t>Communal establishment residents</t>
  </si>
  <si>
    <t xml:space="preserve">Area </t>
  </si>
  <si>
    <t>Population density</t>
  </si>
  <si>
    <t>Households with at least one usual resident</t>
  </si>
  <si>
    <t>Average household size</t>
  </si>
  <si>
    <t>E12000001</t>
  </si>
  <si>
    <t>NORTH EAST</t>
  </si>
  <si>
    <t>E06000047</t>
  </si>
  <si>
    <t>County Durham UA</t>
  </si>
  <si>
    <t>Durham</t>
  </si>
  <si>
    <t xml:space="preserve"> DCC market </t>
  </si>
  <si>
    <t>Data from</t>
  </si>
  <si>
    <t>assessment</t>
  </si>
  <si>
    <t>percentage</t>
  </si>
  <si>
    <t>Vacant</t>
  </si>
  <si>
    <t>Witton Gilbert</t>
  </si>
  <si>
    <t xml:space="preserve">Population </t>
  </si>
  <si>
    <t>Market demand</t>
  </si>
  <si>
    <t>Insert new build data</t>
  </si>
  <si>
    <t>one bedroom</t>
  </si>
  <si>
    <t>two bedroom</t>
  </si>
  <si>
    <t>Three bedroom</t>
  </si>
  <si>
    <t>Existing Stock</t>
  </si>
  <si>
    <t xml:space="preserve">Anticipated pop. Increase </t>
  </si>
  <si>
    <t>years</t>
  </si>
  <si>
    <t>additional</t>
  </si>
  <si>
    <t>increase over 15 years</t>
  </si>
  <si>
    <t>new homes per year</t>
  </si>
  <si>
    <t>Durham County</t>
  </si>
  <si>
    <t>Witton Gilbert 2030</t>
  </si>
  <si>
    <t>Population increase</t>
  </si>
  <si>
    <t>At county average</t>
  </si>
  <si>
    <t>household of 2.2</t>
  </si>
  <si>
    <t>per year</t>
  </si>
  <si>
    <t>Data taken from 2011 Census</t>
  </si>
  <si>
    <t>total Pop. 2030</t>
  </si>
  <si>
    <t>persons per year</t>
  </si>
  <si>
    <t xml:space="preserve">Increase over 10 year period </t>
  </si>
  <si>
    <t>Durham population</t>
  </si>
  <si>
    <t>Witton pop.</t>
  </si>
  <si>
    <t xml:space="preserve">Witton accounts for </t>
  </si>
  <si>
    <t>of Durham population</t>
  </si>
  <si>
    <t>new homes over total period</t>
  </si>
  <si>
    <t xml:space="preserve"> of which should be affordable homes</t>
  </si>
  <si>
    <t>Parish</t>
  </si>
  <si>
    <t>All Household Spaces</t>
  </si>
  <si>
    <t>Count</t>
  </si>
  <si>
    <t>In an Unshared Dwelling</t>
  </si>
  <si>
    <t>In an Unshared Dwelling: House or Bungalow</t>
  </si>
  <si>
    <t>In an Unshared Dwelling: House or Bungalow: Detached</t>
  </si>
  <si>
    <t>In an Unshared Dwelling: House or Bungalow: Semi-detached</t>
  </si>
  <si>
    <t>In an Unshared Dwelling: House or Bungalow: Terraced (including end-terrace)</t>
  </si>
  <si>
    <t>In an Unshared Dwelling: Flat, Maisonette or Apartment</t>
  </si>
  <si>
    <t>In an Unshared Dwelling: Flat, Maisonette or Apartment: In a Purpose-Built Block of Flats</t>
  </si>
  <si>
    <t>In an Unshared Dwelling: Flat, Maisonette or Apartment: Part of a Converted or Shared House</t>
  </si>
  <si>
    <t>In an Unshared Dwelling: Flat, Maisonette or Apartment: In a Commercial Building</t>
  </si>
  <si>
    <t>In an Unshared Dwelling: Caravan or Other Mobile or Temporary Structure</t>
  </si>
  <si>
    <t>In a Shared Dwelling</t>
  </si>
  <si>
    <t>Accommodation Type - Household Spaces, 2001 (UV56), Apr01</t>
  </si>
  <si>
    <t>LastUpdated</t>
  </si>
  <si>
    <t>Source</t>
  </si>
  <si>
    <t>Office for National Statistics</t>
  </si>
  <si>
    <t>2001 census</t>
  </si>
  <si>
    <t xml:space="preserve">Accommodation Type - Household Spaces </t>
  </si>
  <si>
    <t>difference</t>
  </si>
  <si>
    <t>Accommodation Type - People (UV42)</t>
  </si>
  <si>
    <t>All People</t>
  </si>
  <si>
    <t>In an unshared dwelling</t>
  </si>
  <si>
    <t>In an unshared dwelling: House or Bungalow</t>
  </si>
  <si>
    <t>In an unshared dwelling: House or Bungalow: Detached</t>
  </si>
  <si>
    <t>In an unshared dwelling: House or Bungalow: Semi-detached</t>
  </si>
  <si>
    <t>In an unshared dwelling: House or Bungalow: Terraced (including end-terrace)</t>
  </si>
  <si>
    <t>In an unshared dwelling: Flat, maisonette or apartment</t>
  </si>
  <si>
    <t>In an unshared dwelling: Flat, maisonette or apartment: In a purpose-built block of flats</t>
  </si>
  <si>
    <t>In an unshared dwelling: Flat, maisonette or apartment: Part of a converted or shared house</t>
  </si>
  <si>
    <t>In an unshared dwelling: Flat, maisonette or apartment: In a commercial building</t>
  </si>
  <si>
    <t>In an unshared dwelling: Caravan or other mobile or temporary structure</t>
  </si>
  <si>
    <t>In a shared dwelling</t>
  </si>
  <si>
    <t>Dwellings, Household Spaces and Accommodation Type (KS401EW)</t>
  </si>
  <si>
    <t>All Dwellings</t>
  </si>
  <si>
    <t>Dwellings</t>
  </si>
  <si>
    <t>Unshared Dwelling</t>
  </si>
  <si>
    <t>Percentage</t>
  </si>
  <si>
    <t>~</t>
  </si>
  <si>
    <t>Shared Dwelling; Two Household Spaces</t>
  </si>
  <si>
    <t>Shared Dwelling; Three or More Household Spaces</t>
  </si>
  <si>
    <t>Household Spaces</t>
  </si>
  <si>
    <t>Household Spaces With At Least One Usual Resident</t>
  </si>
  <si>
    <t>Household Spaces With No Usual Residents</t>
  </si>
  <si>
    <t>Whole House or Bungalow; Detached</t>
  </si>
  <si>
    <t>Whole House or Bungalow; Semi-Detached</t>
  </si>
  <si>
    <t>Whole House or Bungalow; Terraced (Including End-Terrace)</t>
  </si>
  <si>
    <t>Flat, Maisonette or Apartment; Purpose-Built Block of Flats or Tenement</t>
  </si>
  <si>
    <t>Flat, Maisonette or Apartment; Part of a Converted or Shared House (Including Bed-Sits)</t>
  </si>
  <si>
    <t>Flat, Maisonette or Apartment; In Commercial Building</t>
  </si>
  <si>
    <t>Caravan or Other Mobile or Temporary Structure</t>
  </si>
  <si>
    <t xml:space="preserve"> </t>
  </si>
  <si>
    <t>Household Size (QS406EW)</t>
  </si>
  <si>
    <t>All Household Spaces With At Least One Usual Resident</t>
  </si>
  <si>
    <t>1 Person in Household</t>
  </si>
  <si>
    <t>2 People in Household</t>
  </si>
  <si>
    <t>3 People in Household</t>
  </si>
  <si>
    <t>4 People in Household</t>
  </si>
  <si>
    <t>5 People in Household</t>
  </si>
  <si>
    <t>6 People in Household</t>
  </si>
  <si>
    <t>7 People in Household</t>
  </si>
  <si>
    <t>8 or More People in Household</t>
  </si>
  <si>
    <t>Number of Rooms (UV57)</t>
  </si>
  <si>
    <t>All Occupied Household Spaces</t>
  </si>
  <si>
    <t>1 room</t>
  </si>
  <si>
    <t>2 rooms</t>
  </si>
  <si>
    <t>3 rooms</t>
  </si>
  <si>
    <t>4 rooms</t>
  </si>
  <si>
    <t>5 rooms</t>
  </si>
  <si>
    <t>6 rooms</t>
  </si>
  <si>
    <t>7 rooms</t>
  </si>
  <si>
    <t>8( or more rooms: used in 2001 census)</t>
  </si>
  <si>
    <t>9 or more No 9 room data for 2001)</t>
  </si>
  <si>
    <t>Tenure - Households (UV63)</t>
  </si>
  <si>
    <t>Owned: Owns outright</t>
  </si>
  <si>
    <t>Owned: Owns with a mortgage or loan</t>
  </si>
  <si>
    <t>Owned: Shared ownership</t>
  </si>
  <si>
    <t>Social rented: Rented from Council (Local Authority)</t>
  </si>
  <si>
    <t>Social rented: Other social rented</t>
  </si>
  <si>
    <t>Private rented</t>
  </si>
  <si>
    <t>Private rented: Private landlord or letting agency</t>
  </si>
  <si>
    <t>Private rented: Employer of a household member</t>
  </si>
  <si>
    <t>Private rented: Relative or friend of a household member</t>
  </si>
  <si>
    <t>Private rented: Other</t>
  </si>
  <si>
    <t>Living rent free</t>
  </si>
  <si>
    <t>Tenure - Household Reference Person Aged 65 and Over (QS404EW)</t>
  </si>
  <si>
    <t>All Households where the Household Reference Person is Aged 65 and Over</t>
  </si>
  <si>
    <t>All Households where the Household Reference Person is Aged 65 and Over; Owned</t>
  </si>
  <si>
    <t>All Households where the Household Reference Person is Aged 65 and Over; Shared Ownership (Part Owned and Part Rented)</t>
  </si>
  <si>
    <t>All Households where the Household Reference Person is Aged 65 and Over; Rented from Council (Local Authority)</t>
  </si>
  <si>
    <t>All Households where the Household Reference Person is Aged 65 and Over; Other Social Rented</t>
  </si>
  <si>
    <t>All Households where the Household Reference Person is Aged 65 and Over; Private Rented</t>
  </si>
  <si>
    <t>All Households where the Household Reference Person is Aged 65 and Over; Living Rent Free</t>
  </si>
  <si>
    <t>Central Heating (QS415EW)</t>
  </si>
  <si>
    <t>No Central Heating</t>
  </si>
  <si>
    <t>Gas Central Heating</t>
  </si>
  <si>
    <t>Electric (Including Storage Heaters) Central Heating</t>
  </si>
  <si>
    <t>Oil Central Heating</t>
  </si>
  <si>
    <t>Solid Fuel (For Example Wood, Coal) Central Heating</t>
  </si>
  <si>
    <t>Other Central Heating</t>
  </si>
  <si>
    <t>Two or More Types of Central Heating</t>
  </si>
  <si>
    <t>Dwelling Stock by Council Tax Band, 2011</t>
  </si>
  <si>
    <t>Dwelling Stock by Council Tax Band; Total</t>
  </si>
  <si>
    <t>Dwelling Stock by Council Tax Band; Band A</t>
  </si>
  <si>
    <t>Dwelling Stock by Council Tax Band; Band B</t>
  </si>
  <si>
    <t>Dwelling Stock by Council Tax Band; Band C</t>
  </si>
  <si>
    <t>Dwelling Stock by Council Tax Band; Band D</t>
  </si>
  <si>
    <t>Dwelling Stock by Council Tax Band; Band E</t>
  </si>
  <si>
    <t>Dwelling Stock by Council Tax Band; Band F</t>
  </si>
  <si>
    <t>Dwelling Stock by Council Tax Band; Band G</t>
  </si>
  <si>
    <t>Dwelling Stock by Council Tax Band; Band H</t>
  </si>
  <si>
    <t>Dwelling Stock by Council Tax Band; Band I</t>
  </si>
  <si>
    <t>Dwelling Stock by Council Tax Band; Band X; Unallocated</t>
  </si>
  <si>
    <t>Method of Travel to Work (QS701EW)</t>
  </si>
  <si>
    <t>All Usual Residents Aged 16 to 74</t>
  </si>
  <si>
    <t>Work Mainly at or From Home</t>
  </si>
  <si>
    <t>Underground, Metro, Light Rail, Tram</t>
  </si>
  <si>
    <t>Train</t>
  </si>
  <si>
    <t>Bus, Minibus or Coach</t>
  </si>
  <si>
    <t>Taxi</t>
  </si>
  <si>
    <t>Motorcycle, Scooter or Moped</t>
  </si>
  <si>
    <t>Driving a Car or Van</t>
  </si>
  <si>
    <t>Passenger in a Car or Van</t>
  </si>
  <si>
    <t>Bicycle</t>
  </si>
  <si>
    <t>On Foot</t>
  </si>
  <si>
    <t>Other Method of Travel to Work</t>
  </si>
  <si>
    <t>Not in Employment</t>
  </si>
  <si>
    <t>%</t>
  </si>
  <si>
    <t>Number of Bedrooms (QS411EW)</t>
  </si>
  <si>
    <t>No Bedrooms</t>
  </si>
  <si>
    <t>1 Bedroom</t>
  </si>
  <si>
    <t>2 Bedrooms</t>
  </si>
  <si>
    <t>3 Bedrooms</t>
  </si>
  <si>
    <t>4 Bedrooms</t>
  </si>
  <si>
    <t>5 or More Bedrooms</t>
  </si>
  <si>
    <t>2011 Census data down loaded 14/11/2013</t>
  </si>
  <si>
    <t>Age Structure (KS102EW)</t>
  </si>
  <si>
    <t>Age Structure (KS02)</t>
  </si>
  <si>
    <t>County Durham</t>
  </si>
  <si>
    <t>North East</t>
  </si>
  <si>
    <t>England</t>
  </si>
  <si>
    <t>Unitary Authority</t>
  </si>
  <si>
    <t>Region</t>
  </si>
  <si>
    <t>Country</t>
  </si>
  <si>
    <t>All Usual Residents</t>
  </si>
  <si>
    <t>Age 0 to 4</t>
  </si>
  <si>
    <t>People aged 0-4</t>
  </si>
  <si>
    <t>Age 5 to 7</t>
  </si>
  <si>
    <t>People aged 5-7</t>
  </si>
  <si>
    <t>Age 8 to 9</t>
  </si>
  <si>
    <t>People aged 8-9</t>
  </si>
  <si>
    <t>Age 10 to 14</t>
  </si>
  <si>
    <t>People aged 10-14</t>
  </si>
  <si>
    <t>Age 15</t>
  </si>
  <si>
    <t>People aged 15</t>
  </si>
  <si>
    <t>Age 16 to 17</t>
  </si>
  <si>
    <t>People aged 16-17</t>
  </si>
  <si>
    <t>Age 18 to 19</t>
  </si>
  <si>
    <t>People aged 18-19</t>
  </si>
  <si>
    <t>Age 20 to 24</t>
  </si>
  <si>
    <t>People aged 20-24</t>
  </si>
  <si>
    <t>Age 25 to 29</t>
  </si>
  <si>
    <t>People aged 25-29</t>
  </si>
  <si>
    <t>Age 30 to 44</t>
  </si>
  <si>
    <t>People aged 30-44</t>
  </si>
  <si>
    <t>Age 45 to 59</t>
  </si>
  <si>
    <t>People aged 45-59</t>
  </si>
  <si>
    <t>Age 60 to 64</t>
  </si>
  <si>
    <t>People aged 60-64</t>
  </si>
  <si>
    <t>Age 65 to 74</t>
  </si>
  <si>
    <t>People aged 65-74</t>
  </si>
  <si>
    <t>Age 75 to 84</t>
  </si>
  <si>
    <t>People aged 75-84</t>
  </si>
  <si>
    <t>Age 85 to 89</t>
  </si>
  <si>
    <t>People aged 85-89</t>
  </si>
  <si>
    <t>Age 90 and Over</t>
  </si>
  <si>
    <t>People aged 90 and over</t>
  </si>
  <si>
    <t>Mean Age</t>
  </si>
  <si>
    <t>Years</t>
  </si>
  <si>
    <t>Mean age of population in the area</t>
  </si>
  <si>
    <t>Median Age</t>
  </si>
  <si>
    <t>Median age of population in the area</t>
  </si>
  <si>
    <t>Age Structure, 2011 (KS102EW), Mar11</t>
  </si>
  <si>
    <t>Age Structure, 2001 (KS02), Apr01</t>
  </si>
  <si>
    <t>National Statistics</t>
  </si>
  <si>
    <t>Age by Single Year (QS103EW)</t>
  </si>
  <si>
    <t>Age (UV04)</t>
  </si>
  <si>
    <t>Age Under 1</t>
  </si>
  <si>
    <t>Aged under 1 year</t>
  </si>
  <si>
    <t>Age 1</t>
  </si>
  <si>
    <t>Aged 1 year</t>
  </si>
  <si>
    <t>Age 2</t>
  </si>
  <si>
    <t>Aged 2 years</t>
  </si>
  <si>
    <t>Age 3</t>
  </si>
  <si>
    <t>Aged 3 years</t>
  </si>
  <si>
    <t>Age 4</t>
  </si>
  <si>
    <t>Aged 4 years</t>
  </si>
  <si>
    <t>Age 5</t>
  </si>
  <si>
    <t>Aged 5 years</t>
  </si>
  <si>
    <t>Age 6</t>
  </si>
  <si>
    <t>Aged 6 years</t>
  </si>
  <si>
    <t>Age 7</t>
  </si>
  <si>
    <t>Aged 7 years</t>
  </si>
  <si>
    <t>Age 8</t>
  </si>
  <si>
    <t>Aged 8 years</t>
  </si>
  <si>
    <t>Age 9</t>
  </si>
  <si>
    <t>Aged 9 years</t>
  </si>
  <si>
    <t>Age 10</t>
  </si>
  <si>
    <t>Aged 10 years</t>
  </si>
  <si>
    <t>Age 11</t>
  </si>
  <si>
    <t>Aged 11 years</t>
  </si>
  <si>
    <t>Age 12</t>
  </si>
  <si>
    <t>Aged 12 years</t>
  </si>
  <si>
    <t>Age 13</t>
  </si>
  <si>
    <t>Aged 13 years</t>
  </si>
  <si>
    <t>Age 14</t>
  </si>
  <si>
    <t>Aged 14 years</t>
  </si>
  <si>
    <t>Aged 15 years</t>
  </si>
  <si>
    <t>Age 16</t>
  </si>
  <si>
    <t>Aged 16 years</t>
  </si>
  <si>
    <t>Age 17</t>
  </si>
  <si>
    <t>Aged 17 years</t>
  </si>
  <si>
    <t>Age 18</t>
  </si>
  <si>
    <t>Aged 18 years</t>
  </si>
  <si>
    <t>Age 19</t>
  </si>
  <si>
    <t>Aged 19 years</t>
  </si>
  <si>
    <t>Age 20</t>
  </si>
  <si>
    <t>Aged 20 years</t>
  </si>
  <si>
    <t>Age 21</t>
  </si>
  <si>
    <t>Aged 21 years</t>
  </si>
  <si>
    <t>Age 22</t>
  </si>
  <si>
    <t>Aged 22 years</t>
  </si>
  <si>
    <t>Age 23</t>
  </si>
  <si>
    <t>Aged 23 years</t>
  </si>
  <si>
    <t>Age 24</t>
  </si>
  <si>
    <t>Aged 24 years</t>
  </si>
  <si>
    <t>Age 25</t>
  </si>
  <si>
    <t>Aged 25 years</t>
  </si>
  <si>
    <t>Age 26</t>
  </si>
  <si>
    <t>Aged 26 years</t>
  </si>
  <si>
    <t>Age 27</t>
  </si>
  <si>
    <t>Aged 27 years</t>
  </si>
  <si>
    <t>Age 28</t>
  </si>
  <si>
    <t>Aged 28 years</t>
  </si>
  <si>
    <t>Age 29</t>
  </si>
  <si>
    <t>Aged 29 years</t>
  </si>
  <si>
    <t>Age 30</t>
  </si>
  <si>
    <t>Aged 30 years</t>
  </si>
  <si>
    <t>Age 31</t>
  </si>
  <si>
    <t>Aged 31 years</t>
  </si>
  <si>
    <t>Age 32</t>
  </si>
  <si>
    <t>Aged 32 years</t>
  </si>
  <si>
    <t>Age 33</t>
  </si>
  <si>
    <t>Aged 33 years</t>
  </si>
  <si>
    <t>Age 34</t>
  </si>
  <si>
    <t>Aged 34 years</t>
  </si>
  <si>
    <t>Age 35</t>
  </si>
  <si>
    <t>Aged 35 years</t>
  </si>
  <si>
    <t>Age 36</t>
  </si>
  <si>
    <t>Aged 36 years</t>
  </si>
  <si>
    <t>Age 37</t>
  </si>
  <si>
    <t>Aged 37 years</t>
  </si>
  <si>
    <t>Age 38</t>
  </si>
  <si>
    <t>Aged 38 years</t>
  </si>
  <si>
    <t>Age 39</t>
  </si>
  <si>
    <t>Aged 39 years</t>
  </si>
  <si>
    <t>Age 40</t>
  </si>
  <si>
    <t>Aged 40 years</t>
  </si>
  <si>
    <t>Age 41</t>
  </si>
  <si>
    <t>Aged 41 years</t>
  </si>
  <si>
    <t>Age 42</t>
  </si>
  <si>
    <t>Aged 42 years</t>
  </si>
  <si>
    <t>Age 43</t>
  </si>
  <si>
    <t>Aged 43 years</t>
  </si>
  <si>
    <t>Age 44</t>
  </si>
  <si>
    <t>Aged 44 years</t>
  </si>
  <si>
    <t>Age 45</t>
  </si>
  <si>
    <t>Aged 45 years</t>
  </si>
  <si>
    <t>Age 46</t>
  </si>
  <si>
    <t>Aged 46 years</t>
  </si>
  <si>
    <t>Age 47</t>
  </si>
  <si>
    <t>Aged 47 years</t>
  </si>
  <si>
    <t>Age 48</t>
  </si>
  <si>
    <t>Aged 48 years</t>
  </si>
  <si>
    <t>Age 49</t>
  </si>
  <si>
    <t>Aged 49 years</t>
  </si>
  <si>
    <t>Age 50</t>
  </si>
  <si>
    <t>Aged 50 years</t>
  </si>
  <si>
    <t>Age 51</t>
  </si>
  <si>
    <t>Aged 51 years</t>
  </si>
  <si>
    <t>Age 52</t>
  </si>
  <si>
    <t>Aged 52 years</t>
  </si>
  <si>
    <t>Age 53</t>
  </si>
  <si>
    <t>Aged 53 years</t>
  </si>
  <si>
    <t>Age 54</t>
  </si>
  <si>
    <t>Aged 54 years</t>
  </si>
  <si>
    <t>Age 55</t>
  </si>
  <si>
    <t>Aged 55 years</t>
  </si>
  <si>
    <t>Age 56</t>
  </si>
  <si>
    <t>Aged 56 years</t>
  </si>
  <si>
    <t>Age 57</t>
  </si>
  <si>
    <t>Aged 57 years</t>
  </si>
  <si>
    <t>Age 58</t>
  </si>
  <si>
    <t>Aged 58 years</t>
  </si>
  <si>
    <t>Age 59</t>
  </si>
  <si>
    <t>Aged 59 years</t>
  </si>
  <si>
    <t>Age 60</t>
  </si>
  <si>
    <t>Aged 60 years</t>
  </si>
  <si>
    <t>Age 61</t>
  </si>
  <si>
    <t>Aged 61 years</t>
  </si>
  <si>
    <t>Age 62</t>
  </si>
  <si>
    <t>Aged 62 years</t>
  </si>
  <si>
    <t>Age 63</t>
  </si>
  <si>
    <t>Aged 63 years</t>
  </si>
  <si>
    <t>Age 64</t>
  </si>
  <si>
    <t>Aged 64 years</t>
  </si>
  <si>
    <t>Age 65</t>
  </si>
  <si>
    <t>Aged 65 years</t>
  </si>
  <si>
    <t>Age 66</t>
  </si>
  <si>
    <t>Aged 66 years</t>
  </si>
  <si>
    <t>Age 67</t>
  </si>
  <si>
    <t>Aged 67 years</t>
  </si>
  <si>
    <t>Age 68</t>
  </si>
  <si>
    <t>Aged 68 years</t>
  </si>
  <si>
    <t>Age 69</t>
  </si>
  <si>
    <t>Aged 69 years</t>
  </si>
  <si>
    <t>Age 70</t>
  </si>
  <si>
    <t>Aged 70 years</t>
  </si>
  <si>
    <t>Age 71</t>
  </si>
  <si>
    <t>Aged 71 years</t>
  </si>
  <si>
    <t>Age 72</t>
  </si>
  <si>
    <t>Aged 72 years</t>
  </si>
  <si>
    <t>Age 73</t>
  </si>
  <si>
    <t>Aged 73 years</t>
  </si>
  <si>
    <t>Age 74</t>
  </si>
  <si>
    <t>Aged 74 years</t>
  </si>
  <si>
    <t>Age 75</t>
  </si>
  <si>
    <t>Aged 75 to 79 years</t>
  </si>
  <si>
    <t>Age 76</t>
  </si>
  <si>
    <t>Aged 80 to 84 years</t>
  </si>
  <si>
    <t>Age 77</t>
  </si>
  <si>
    <t>Aged 85 to 89 years</t>
  </si>
  <si>
    <t>Age 78</t>
  </si>
  <si>
    <t>Aged 90 to 94 years</t>
  </si>
  <si>
    <t>Age 79</t>
  </si>
  <si>
    <t>Aged 95 to 99 years</t>
  </si>
  <si>
    <t>Age 80</t>
  </si>
  <si>
    <t>Aged 100 years and over</t>
  </si>
  <si>
    <t>Age 81</t>
  </si>
  <si>
    <t>Age, 2001 (UV04), Apr01</t>
  </si>
  <si>
    <t>Age 82</t>
  </si>
  <si>
    <t>Age 83</t>
  </si>
  <si>
    <t>Age 84</t>
  </si>
  <si>
    <t>Age 85</t>
  </si>
  <si>
    <t>Age 86</t>
  </si>
  <si>
    <t>Age 87</t>
  </si>
  <si>
    <t>Age 88</t>
  </si>
  <si>
    <t>Age 89</t>
  </si>
  <si>
    <t>Age 90</t>
  </si>
  <si>
    <t>Age 91</t>
  </si>
  <si>
    <t>Age 92</t>
  </si>
  <si>
    <t>Age 93</t>
  </si>
  <si>
    <t>Age 94</t>
  </si>
  <si>
    <t>Age 95</t>
  </si>
  <si>
    <t>Age 96</t>
  </si>
  <si>
    <t>Age 97</t>
  </si>
  <si>
    <t>Age 98</t>
  </si>
  <si>
    <t>Age 99</t>
  </si>
  <si>
    <t>Age 100 and Over</t>
  </si>
  <si>
    <t>Age by Single Year, 2011 (QS103EW), Mar11</t>
  </si>
  <si>
    <t>Usual Resident Population (KS101EW)</t>
  </si>
  <si>
    <t>Usual Resident Population (KS01)</t>
  </si>
  <si>
    <t>2001 Population: All people</t>
  </si>
  <si>
    <t>Males</t>
  </si>
  <si>
    <t>2001 Population: Males</t>
  </si>
  <si>
    <t>2001 Population: Females</t>
  </si>
  <si>
    <t>Females</t>
  </si>
  <si>
    <t>People living in households</t>
  </si>
  <si>
    <t>Lives in a Household</t>
  </si>
  <si>
    <t>People living in communal establishments</t>
  </si>
  <si>
    <t>Lives in a Communal Establishment</t>
  </si>
  <si>
    <t>Area (hectares)</t>
  </si>
  <si>
    <t>Areas</t>
  </si>
  <si>
    <t>2001 Density (number of people per hectare)</t>
  </si>
  <si>
    <t>Rate</t>
  </si>
  <si>
    <t>..</t>
  </si>
  <si>
    <t>Schoolchild or Full-Time Student Aged 4 and Over at their Non Term-Time Address</t>
  </si>
  <si>
    <t>Number of students away from home</t>
  </si>
  <si>
    <t>Area (Hectares)</t>
  </si>
  <si>
    <t>Usual Resident Population, 2001 (KS01), Apr01</t>
  </si>
  <si>
    <t>Density (Number of Persons per Hectare)</t>
  </si>
  <si>
    <t>Usual Resident Population, 2011 (KS101EW), Mar11</t>
  </si>
  <si>
    <t>NS-SeC (KS611EW)</t>
  </si>
  <si>
    <t>National Statistics Socio-economic Classification - All People (KS14A)</t>
  </si>
  <si>
    <t>All people aged 16-74</t>
  </si>
  <si>
    <t>1. Higher Managerial, Administrative and Professional Occupations</t>
  </si>
  <si>
    <t>People aged 16-74: Large employers and higher managerial occupations</t>
  </si>
  <si>
    <t>1.1 Large Employers and Higher Managerial and Administrative Occupations</t>
  </si>
  <si>
    <t>People aged 16-74: Higher professional occupations</t>
  </si>
  <si>
    <t>1.2 Higher Professional Occupations</t>
  </si>
  <si>
    <t>People aged 16-74: Lower managerial and professional occupations</t>
  </si>
  <si>
    <t>2. Lower Managerial, Administrative and Professional Occupations</t>
  </si>
  <si>
    <t>People aged 16-74: Intermediate occupations</t>
  </si>
  <si>
    <t>3. Intermediate Occupations</t>
  </si>
  <si>
    <t>People aged 16-74: Small employers and own account workers</t>
  </si>
  <si>
    <t>4. Small Employers and Own Account Workers</t>
  </si>
  <si>
    <t>People aged 16-74: Lower supervisory and technical occupations</t>
  </si>
  <si>
    <t>5. Lower Supervisory and Technical Occupations</t>
  </si>
  <si>
    <t>People aged 16-74: Semi-routine occupations</t>
  </si>
  <si>
    <t>6. Semi-Routine Occupations</t>
  </si>
  <si>
    <t>People aged 16-74: Routine occupations</t>
  </si>
  <si>
    <t>7. Routine Occupations</t>
  </si>
  <si>
    <t>People aged 16-74: Never worked</t>
  </si>
  <si>
    <t>8. Never Worked and Long-Term Unemployed</t>
  </si>
  <si>
    <t>People aged 16-74: Long-term unemployed</t>
  </si>
  <si>
    <t>L14.1 Never Worked</t>
  </si>
  <si>
    <t>People aged 16-74: Full-time students</t>
  </si>
  <si>
    <t>L14.2 Long-Term Unemployed</t>
  </si>
  <si>
    <t>People aged 16-74: Not classifiable for other reasons</t>
  </si>
  <si>
    <t>Not Classified</t>
  </si>
  <si>
    <t>National Statistics Socio-economic Classification - All People, 2001 (KS14A), Apr01</t>
  </si>
  <si>
    <t>L15 Full-Time Students</t>
  </si>
  <si>
    <t>L17 Not Classifiable for Other Reasons</t>
  </si>
  <si>
    <t>NS-SeC, 2011 (KS611EW), Mar11</t>
  </si>
  <si>
    <t>Ethnic Group (QS201EW)</t>
  </si>
  <si>
    <t>Ethnic Group (UV09)</t>
  </si>
  <si>
    <t>White; English/Welsh/Scottish/Northern Irish/British</t>
  </si>
  <si>
    <t>White</t>
  </si>
  <si>
    <t>White; Irish</t>
  </si>
  <si>
    <t>White: British</t>
  </si>
  <si>
    <t>White; Gypsy or Irish Traveller</t>
  </si>
  <si>
    <t>White: Irish</t>
  </si>
  <si>
    <t>White; Other White</t>
  </si>
  <si>
    <t>White: Other White</t>
  </si>
  <si>
    <t>Mixed/Multiple Ethnic Groups; White and Black Caribbean</t>
  </si>
  <si>
    <t>Mixed</t>
  </si>
  <si>
    <t>Mixed/Multiple Ethnic Groups; White and Black African</t>
  </si>
  <si>
    <t>Mixed: White and Black Caribbean</t>
  </si>
  <si>
    <t>Mixed/Multiple Ethnic Groups; White and Asian</t>
  </si>
  <si>
    <t>Mixed: White and Black African</t>
  </si>
  <si>
    <t>Mixed/Multiple Ethnic Groups; Other Mixed</t>
  </si>
  <si>
    <t>Mixed: White and Asian</t>
  </si>
  <si>
    <t>Asian/Asian British; Indian</t>
  </si>
  <si>
    <t>Mixed: Other Mixed</t>
  </si>
  <si>
    <t>Asian/Asian British; Pakistani</t>
  </si>
  <si>
    <t>Asian or Asian British</t>
  </si>
  <si>
    <t>Asian/Asian British; Bangladeshi</t>
  </si>
  <si>
    <t>Asian or Asian British: Indian</t>
  </si>
  <si>
    <t>Asian/Asian British; Chinese</t>
  </si>
  <si>
    <t>Asian or Asian British: Pakistani</t>
  </si>
  <si>
    <t>Asian/Asian British; Other Asian</t>
  </si>
  <si>
    <t>Asian or Asian British: Bangladeshi</t>
  </si>
  <si>
    <t>Black/African/Caribbean/Black British; African</t>
  </si>
  <si>
    <t>Asian or Asian British: Other Asian</t>
  </si>
  <si>
    <t>Black/African/Caribbean/Black British; Caribbean</t>
  </si>
  <si>
    <t>Black or Black British</t>
  </si>
  <si>
    <t>Black/African/Caribbean/Black British; Other Black</t>
  </si>
  <si>
    <t>Black or Black British: Caribbean</t>
  </si>
  <si>
    <t>Other Ethnic Group; Arab</t>
  </si>
  <si>
    <t>Black or Black British: African</t>
  </si>
  <si>
    <t>Other Ethnic Group; Any Other Ethnic Group</t>
  </si>
  <si>
    <t>Black or Black British: Other Black</t>
  </si>
  <si>
    <t>Ethnic Group, 2011 (QS201EW), Mar11</t>
  </si>
  <si>
    <t>Chinese or Other Ethnic Group</t>
  </si>
  <si>
    <t>Chinese or Other Ethnic Group: Chinese</t>
  </si>
  <si>
    <t>Chinese or Other Ethnic Group: Other Ethnic Group</t>
  </si>
  <si>
    <t>Ethnic Group, 2001 (UV09), Apr01</t>
  </si>
  <si>
    <t>Country of Birth (KS204EW)</t>
  </si>
  <si>
    <t>Country of Birth (KS05)</t>
  </si>
  <si>
    <t>People born in England</t>
  </si>
  <si>
    <t>Northern Ireland</t>
  </si>
  <si>
    <t>People born in Scotland</t>
  </si>
  <si>
    <t>Scotland</t>
  </si>
  <si>
    <t>People born in Wales</t>
  </si>
  <si>
    <t>Wales</t>
  </si>
  <si>
    <t>People born in Northern Ireland</t>
  </si>
  <si>
    <t>United Kingdom not Otherwise Specified</t>
  </si>
  <si>
    <t>People born in Republic of Ireland</t>
  </si>
  <si>
    <t>Ireland</t>
  </si>
  <si>
    <t>People born in other EU Countries</t>
  </si>
  <si>
    <t>Other EU; Member Countries in March 2001</t>
  </si>
  <si>
    <t>People born elsewhere</t>
  </si>
  <si>
    <t>Other EU; Accession Countries April 2001 to March 2011</t>
  </si>
  <si>
    <t>Country of Birth, 2001 (KS05), Apr01</t>
  </si>
  <si>
    <t>Other Countries</t>
  </si>
  <si>
    <t>Country of Birth, 2011 (KS204EW), Mar11</t>
  </si>
  <si>
    <t>Country of Birth (detailed) (QS203EW)</t>
  </si>
  <si>
    <t>NO TABLE FOR 2001</t>
  </si>
  <si>
    <t>Europe</t>
  </si>
  <si>
    <t>Europe; United Kingdom</t>
  </si>
  <si>
    <t>Europe; United Kingdom; England</t>
  </si>
  <si>
    <t>Europe; United Kingdom; Northern Ireland</t>
  </si>
  <si>
    <t>Europe; United Kingdom; Scotland</t>
  </si>
  <si>
    <t>Europe; United Kingdom; Wales</t>
  </si>
  <si>
    <t>Europe; Great Britain not Otherwise Specified</t>
  </si>
  <si>
    <t>2011 Census</t>
  </si>
  <si>
    <t>no bedrooms</t>
  </si>
  <si>
    <t>5 bedrooms or more</t>
  </si>
  <si>
    <t>Four bedroom</t>
  </si>
  <si>
    <t>at 7.36%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</si>
</sst>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 ;\-0\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charset val="1"/>
    </font>
    <font>
      <sz val="12"/>
      <name val="Arial"/>
      <family val="2"/>
    </font>
    <font>
      <sz val="12"/>
      <name val="Arial"/>
      <family val="2"/>
      <charset val="1"/>
    </font>
    <font>
      <b/>
      <sz val="12"/>
      <color indexed="8"/>
      <name val="Arial"/>
      <family val="2"/>
      <charset val="1"/>
    </font>
    <font>
      <b/>
      <sz val="9"/>
      <name val="Arial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3" fillId="2" borderId="0" applyNumberFormat="0" applyBorder="0" applyAlignment="0" applyProtection="0"/>
  </cellStyleXfs>
  <cellXfs count="141">
    <xf numFmtId="0" fontId="0" fillId="0" borderId="0" xfId="0"/>
    <xf numFmtId="10" fontId="0" fillId="0" borderId="13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2" fontId="0" fillId="0" borderId="0" xfId="0" applyNumberFormat="1" applyBorder="1"/>
    <xf numFmtId="10" fontId="0" fillId="0" borderId="0" xfId="0" applyNumberFormat="1" applyBorder="1"/>
    <xf numFmtId="0" fontId="1" fillId="0" borderId="0" xfId="0" applyFont="1" applyBorder="1"/>
    <xf numFmtId="0" fontId="0" fillId="0" borderId="0" xfId="0" applyFill="1" applyBorder="1"/>
    <xf numFmtId="10" fontId="0" fillId="0" borderId="0" xfId="0" applyNumberFormat="1"/>
    <xf numFmtId="0" fontId="1" fillId="0" borderId="6" xfId="0" applyFont="1" applyBorder="1"/>
    <xf numFmtId="1" fontId="0" fillId="0" borderId="0" xfId="0" applyNumberFormat="1" applyBorder="1"/>
    <xf numFmtId="0" fontId="10" fillId="0" borderId="0" xfId="0" applyFont="1"/>
    <xf numFmtId="0" fontId="8" fillId="3" borderId="3" xfId="1" applyFont="1" applyFill="1" applyBorder="1" applyAlignment="1">
      <alignment vertical="top" wrapText="1"/>
    </xf>
    <xf numFmtId="0" fontId="8" fillId="3" borderId="4" xfId="1" applyFont="1" applyFill="1" applyBorder="1" applyAlignment="1">
      <alignment vertical="top" wrapText="1"/>
    </xf>
    <xf numFmtId="3" fontId="8" fillId="3" borderId="4" xfId="1" applyNumberFormat="1" applyFont="1" applyFill="1" applyBorder="1" applyAlignment="1">
      <alignment horizontal="center" vertical="top" wrapText="1"/>
    </xf>
    <xf numFmtId="3" fontId="8" fillId="3" borderId="4" xfId="1" applyNumberFormat="1" applyFont="1" applyFill="1" applyBorder="1" applyAlignment="1">
      <alignment horizontal="right" vertical="top" wrapText="1"/>
    </xf>
    <xf numFmtId="0" fontId="8" fillId="3" borderId="4" xfId="1" applyFont="1" applyFill="1" applyBorder="1" applyAlignment="1">
      <alignment horizontal="right" vertical="top" wrapText="1"/>
    </xf>
    <xf numFmtId="0" fontId="8" fillId="3" borderId="5" xfId="1" applyFont="1" applyFill="1" applyBorder="1" applyAlignment="1">
      <alignment horizontal="right" vertical="top" wrapText="1"/>
    </xf>
    <xf numFmtId="0" fontId="8" fillId="3" borderId="6" xfId="1" applyFont="1" applyFill="1" applyBorder="1" applyAlignment="1">
      <alignment vertical="top" wrapText="1"/>
    </xf>
    <xf numFmtId="0" fontId="8" fillId="3" borderId="0" xfId="1" applyFont="1" applyFill="1" applyBorder="1" applyAlignment="1">
      <alignment vertical="top" wrapText="1"/>
    </xf>
    <xf numFmtId="3" fontId="8" fillId="3" borderId="0" xfId="1" applyNumberFormat="1" applyFont="1" applyFill="1" applyBorder="1" applyAlignment="1">
      <alignment horizontal="center" vertical="top" wrapText="1"/>
    </xf>
    <xf numFmtId="3" fontId="8" fillId="3" borderId="0" xfId="1" applyNumberFormat="1" applyFont="1" applyFill="1" applyBorder="1" applyAlignment="1">
      <alignment horizontal="right" vertical="top" wrapText="1"/>
    </xf>
    <xf numFmtId="0" fontId="8" fillId="3" borderId="0" xfId="1" applyFont="1" applyFill="1" applyBorder="1" applyAlignment="1">
      <alignment horizontal="right" vertical="top" wrapText="1"/>
    </xf>
    <xf numFmtId="0" fontId="8" fillId="3" borderId="7" xfId="1" applyFont="1" applyFill="1" applyBorder="1" applyAlignment="1">
      <alignment horizontal="right" vertical="top" wrapText="1"/>
    </xf>
    <xf numFmtId="0" fontId="5" fillId="3" borderId="8" xfId="1" applyFont="1" applyFill="1" applyBorder="1"/>
    <xf numFmtId="0" fontId="5" fillId="3" borderId="1" xfId="1" applyFont="1" applyFill="1" applyBorder="1"/>
    <xf numFmtId="0" fontId="5" fillId="3" borderId="0" xfId="1" applyFont="1" applyFill="1" applyBorder="1"/>
    <xf numFmtId="3" fontId="6" fillId="3" borderId="1" xfId="1" applyNumberFormat="1" applyFont="1" applyFill="1" applyBorder="1" applyAlignment="1">
      <alignment horizontal="right"/>
    </xf>
    <xf numFmtId="3" fontId="6" fillId="3" borderId="1" xfId="1" applyNumberFormat="1" applyFont="1" applyFill="1" applyBorder="1" applyAlignment="1" applyProtection="1">
      <alignment horizontal="right"/>
      <protection locked="0"/>
    </xf>
    <xf numFmtId="3" fontId="6" fillId="3" borderId="0" xfId="1" applyNumberFormat="1" applyFont="1" applyFill="1" applyBorder="1" applyAlignment="1">
      <alignment horizontal="right"/>
    </xf>
    <xf numFmtId="0" fontId="6" fillId="3" borderId="2" xfId="1" applyFont="1" applyFill="1" applyBorder="1" applyAlignment="1">
      <alignment horizontal="right"/>
    </xf>
    <xf numFmtId="0" fontId="6" fillId="3" borderId="0" xfId="1" applyFont="1" applyFill="1" applyBorder="1" applyAlignment="1">
      <alignment horizontal="right"/>
    </xf>
    <xf numFmtId="0" fontId="6" fillId="3" borderId="9" xfId="1" applyFont="1" applyFill="1" applyBorder="1" applyAlignment="1">
      <alignment horizontal="right"/>
    </xf>
    <xf numFmtId="0" fontId="5" fillId="3" borderId="6" xfId="1" applyFont="1" applyFill="1" applyBorder="1"/>
    <xf numFmtId="0" fontId="6" fillId="3" borderId="0" xfId="1" applyFont="1" applyFill="1" applyBorder="1"/>
    <xf numFmtId="3" fontId="7" fillId="3" borderId="0" xfId="1" applyNumberFormat="1" applyFont="1" applyFill="1" applyBorder="1"/>
    <xf numFmtId="0" fontId="6" fillId="3" borderId="7" xfId="1" applyFont="1" applyFill="1" applyBorder="1" applyAlignment="1">
      <alignment horizontal="right"/>
    </xf>
    <xf numFmtId="0" fontId="2" fillId="3" borderId="6" xfId="1" applyFont="1" applyFill="1" applyBorder="1"/>
    <xf numFmtId="0" fontId="2" fillId="3" borderId="0" xfId="1" applyFont="1" applyFill="1" applyBorder="1"/>
    <xf numFmtId="0" fontId="2" fillId="3" borderId="0" xfId="1" applyNumberFormat="1" applyFont="1" applyFill="1" applyBorder="1"/>
    <xf numFmtId="3" fontId="2" fillId="3" borderId="0" xfId="1" applyNumberFormat="1" applyFont="1" applyFill="1" applyBorder="1" applyAlignment="1">
      <alignment horizontal="center"/>
    </xf>
    <xf numFmtId="3" fontId="9" fillId="3" borderId="0" xfId="1" applyNumberFormat="1" applyFont="1" applyFill="1" applyBorder="1"/>
    <xf numFmtId="164" fontId="9" fillId="3" borderId="0" xfId="1" applyNumberFormat="1" applyFont="1" applyFill="1" applyBorder="1"/>
    <xf numFmtId="164" fontId="9" fillId="3" borderId="7" xfId="1" applyNumberFormat="1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0" xfId="0" applyFill="1" applyBorder="1"/>
    <xf numFmtId="0" fontId="0" fillId="3" borderId="14" xfId="0" applyFill="1" applyBorder="1"/>
    <xf numFmtId="0" fontId="0" fillId="3" borderId="19" xfId="0" applyFill="1" applyBorder="1"/>
    <xf numFmtId="1" fontId="0" fillId="3" borderId="0" xfId="0" applyNumberFormat="1" applyFill="1" applyBorder="1"/>
    <xf numFmtId="0" fontId="0" fillId="3" borderId="7" xfId="0" applyFill="1" applyBorder="1"/>
    <xf numFmtId="0" fontId="0" fillId="3" borderId="11" xfId="0" applyFill="1" applyBorder="1"/>
    <xf numFmtId="0" fontId="1" fillId="0" borderId="19" xfId="0" applyFont="1" applyBorder="1"/>
    <xf numFmtId="1" fontId="0" fillId="3" borderId="23" xfId="0" applyNumberFormat="1" applyFill="1" applyBorder="1"/>
    <xf numFmtId="0" fontId="0" fillId="3" borderId="15" xfId="0" applyFill="1" applyBorder="1"/>
    <xf numFmtId="0" fontId="0" fillId="3" borderId="16" xfId="0" applyFill="1" applyBorder="1"/>
    <xf numFmtId="1" fontId="0" fillId="3" borderId="17" xfId="0" applyNumberFormat="1" applyFill="1" applyBorder="1"/>
    <xf numFmtId="1" fontId="0" fillId="3" borderId="18" xfId="0" applyNumberFormat="1" applyFill="1" applyBorder="1"/>
    <xf numFmtId="0" fontId="0" fillId="3" borderId="22" xfId="0" applyFill="1" applyBorder="1" applyAlignment="1">
      <alignment horizontal="left"/>
    </xf>
    <xf numFmtId="0" fontId="0" fillId="4" borderId="6" xfId="0" applyFill="1" applyBorder="1"/>
    <xf numFmtId="0" fontId="0" fillId="4" borderId="0" xfId="0" applyFill="1" applyBorder="1"/>
    <xf numFmtId="10" fontId="0" fillId="4" borderId="0" xfId="0" applyNumberFormat="1" applyFill="1" applyBorder="1"/>
    <xf numFmtId="0" fontId="0" fillId="4" borderId="7" xfId="0" applyFill="1" applyBorder="1"/>
    <xf numFmtId="0" fontId="0" fillId="4" borderId="0" xfId="0" applyFill="1"/>
    <xf numFmtId="10" fontId="0" fillId="4" borderId="0" xfId="0" applyNumberFormat="1" applyFill="1"/>
    <xf numFmtId="2" fontId="0" fillId="4" borderId="0" xfId="0" applyNumberFormat="1" applyFill="1" applyBorder="1"/>
    <xf numFmtId="1" fontId="0" fillId="4" borderId="0" xfId="0" applyNumberFormat="1" applyFill="1" applyBorder="1"/>
    <xf numFmtId="10" fontId="0" fillId="4" borderId="14" xfId="0" applyNumberFormat="1" applyFill="1" applyBorder="1"/>
    <xf numFmtId="0" fontId="1" fillId="4" borderId="0" xfId="0" applyFont="1" applyFill="1" applyBorder="1"/>
    <xf numFmtId="0" fontId="11" fillId="0" borderId="3" xfId="0" applyFont="1" applyBorder="1"/>
    <xf numFmtId="1" fontId="0" fillId="4" borderId="14" xfId="0" applyNumberFormat="1" applyFill="1" applyBorder="1"/>
    <xf numFmtId="0" fontId="0" fillId="0" borderId="24" xfId="0" applyBorder="1"/>
    <xf numFmtId="0" fontId="0" fillId="4" borderId="24" xfId="0" applyFill="1" applyBorder="1"/>
    <xf numFmtId="10" fontId="0" fillId="0" borderId="24" xfId="0" applyNumberFormat="1" applyBorder="1"/>
    <xf numFmtId="10" fontId="0" fillId="4" borderId="24" xfId="0" applyNumberFormat="1" applyFill="1" applyBorder="1"/>
    <xf numFmtId="10" fontId="0" fillId="5" borderId="24" xfId="0" applyNumberFormat="1" applyFill="1" applyBorder="1"/>
    <xf numFmtId="0" fontId="0" fillId="3" borderId="0" xfId="0" applyFill="1"/>
    <xf numFmtId="0" fontId="11" fillId="0" borderId="6" xfId="0" applyFont="1" applyBorder="1"/>
    <xf numFmtId="0" fontId="11" fillId="0" borderId="0" xfId="0" applyFont="1" applyBorder="1"/>
    <xf numFmtId="0" fontId="1" fillId="3" borderId="11" xfId="0" applyFont="1" applyFill="1" applyBorder="1"/>
    <xf numFmtId="10" fontId="1" fillId="3" borderId="11" xfId="0" applyNumberFormat="1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0" xfId="0" applyFont="1" applyFill="1"/>
    <xf numFmtId="0" fontId="1" fillId="0" borderId="7" xfId="0" applyFont="1" applyBorder="1"/>
    <xf numFmtId="10" fontId="1" fillId="0" borderId="0" xfId="0" applyNumberFormat="1" applyFont="1" applyBorder="1"/>
    <xf numFmtId="1" fontId="1" fillId="0" borderId="0" xfId="0" applyNumberFormat="1" applyFont="1" applyBorder="1"/>
    <xf numFmtId="1" fontId="1" fillId="4" borderId="0" xfId="0" applyNumberFormat="1" applyFont="1" applyFill="1" applyBorder="1"/>
    <xf numFmtId="1" fontId="1" fillId="0" borderId="13" xfId="0" applyNumberFormat="1" applyFont="1" applyBorder="1"/>
    <xf numFmtId="10" fontId="12" fillId="3" borderId="0" xfId="0" applyNumberFormat="1" applyFont="1" applyFill="1" applyBorder="1"/>
    <xf numFmtId="0" fontId="12" fillId="3" borderId="0" xfId="0" applyFont="1" applyFill="1" applyBorder="1"/>
    <xf numFmtId="10" fontId="12" fillId="0" borderId="22" xfId="0" applyNumberFormat="1" applyFont="1" applyBorder="1"/>
    <xf numFmtId="0" fontId="12" fillId="5" borderId="24" xfId="0" applyFont="1" applyFill="1" applyBorder="1"/>
    <xf numFmtId="0" fontId="12" fillId="0" borderId="13" xfId="0" applyFont="1" applyBorder="1"/>
    <xf numFmtId="10" fontId="13" fillId="4" borderId="13" xfId="0" applyNumberFormat="1" applyFont="1" applyFill="1" applyBorder="1"/>
    <xf numFmtId="10" fontId="13" fillId="0" borderId="24" xfId="0" applyNumberFormat="1" applyFont="1" applyBorder="1"/>
    <xf numFmtId="17" fontId="0" fillId="0" borderId="0" xfId="0" applyNumberFormat="1"/>
    <xf numFmtId="15" fontId="0" fillId="0" borderId="0" xfId="0" applyNumberFormat="1"/>
    <xf numFmtId="0" fontId="11" fillId="0" borderId="0" xfId="0" applyFont="1"/>
    <xf numFmtId="0" fontId="14" fillId="0" borderId="0" xfId="0" applyFont="1"/>
    <xf numFmtId="165" fontId="0" fillId="0" borderId="0" xfId="0" applyNumberFormat="1"/>
    <xf numFmtId="0" fontId="0" fillId="0" borderId="25" xfId="0" applyBorder="1"/>
    <xf numFmtId="0" fontId="0" fillId="0" borderId="15" xfId="0" applyBorder="1"/>
    <xf numFmtId="0" fontId="14" fillId="0" borderId="16" xfId="0" applyFont="1" applyBorder="1"/>
    <xf numFmtId="0" fontId="0" fillId="0" borderId="26" xfId="0" applyBorder="1"/>
    <xf numFmtId="17" fontId="0" fillId="0" borderId="26" xfId="0" applyNumberFormat="1" applyBorder="1"/>
    <xf numFmtId="0" fontId="14" fillId="0" borderId="25" xfId="0" applyFont="1" applyBorder="1"/>
    <xf numFmtId="165" fontId="14" fillId="0" borderId="0" xfId="0" applyNumberFormat="1" applyFont="1" applyBorder="1"/>
    <xf numFmtId="0" fontId="0" fillId="0" borderId="13" xfId="0" applyBorder="1"/>
    <xf numFmtId="2" fontId="0" fillId="0" borderId="0" xfId="0" applyNumberFormat="1"/>
    <xf numFmtId="2" fontId="0" fillId="0" borderId="13" xfId="0" applyNumberFormat="1" applyBorder="1"/>
    <xf numFmtId="2" fontId="0" fillId="0" borderId="0" xfId="0" applyNumberFormat="1" applyAlignment="1">
      <alignment horizontal="center"/>
    </xf>
    <xf numFmtId="165" fontId="0" fillId="0" borderId="13" xfId="0" applyNumberFormat="1" applyBorder="1"/>
    <xf numFmtId="0" fontId="16" fillId="0" borderId="0" xfId="0" applyFont="1"/>
    <xf numFmtId="0" fontId="0" fillId="6" borderId="0" xfId="0" applyFill="1"/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0" fontId="0" fillId="0" borderId="27" xfId="0" applyBorder="1"/>
    <xf numFmtId="17" fontId="0" fillId="0" borderId="27" xfId="0" applyNumberFormat="1" applyBorder="1"/>
    <xf numFmtId="0" fontId="0" fillId="0" borderId="16" xfId="0" applyBorder="1"/>
    <xf numFmtId="0" fontId="0" fillId="0" borderId="26" xfId="0" applyBorder="1" applyAlignment="1">
      <alignment horizontal="right"/>
    </xf>
    <xf numFmtId="17" fontId="0" fillId="0" borderId="0" xfId="0" applyNumberFormat="1" applyBorder="1"/>
    <xf numFmtId="0" fontId="0" fillId="0" borderId="17" xfId="0" applyBorder="1" applyAlignment="1">
      <alignment horizontal="right"/>
    </xf>
    <xf numFmtId="0" fontId="0" fillId="0" borderId="2" xfId="0" applyBorder="1"/>
    <xf numFmtId="17" fontId="0" fillId="0" borderId="2" xfId="0" applyNumberFormat="1" applyBorder="1"/>
    <xf numFmtId="0" fontId="0" fillId="0" borderId="18" xfId="0" applyBorder="1"/>
    <xf numFmtId="0" fontId="15" fillId="0" borderId="0" xfId="0" applyFont="1"/>
    <xf numFmtId="0" fontId="14" fillId="0" borderId="0" xfId="0" applyFont="1" applyBorder="1"/>
    <xf numFmtId="10" fontId="0" fillId="5" borderId="0" xfId="0" applyNumberFormat="1" applyFill="1" applyBorder="1"/>
    <xf numFmtId="10" fontId="13" fillId="4" borderId="24" xfId="0" applyNumberFormat="1" applyFont="1" applyFill="1" applyBorder="1"/>
    <xf numFmtId="0" fontId="0" fillId="4" borderId="17" xfId="0" applyFill="1" applyBorder="1"/>
    <xf numFmtId="0" fontId="0" fillId="4" borderId="26" xfId="0" applyFill="1" applyBorder="1"/>
  </cellXfs>
  <cellStyles count="4">
    <cellStyle name="Excel Built-in Normal" xfId="2"/>
    <cellStyle name="Normal" xfId="0" builtinId="0"/>
    <cellStyle name="Normal 2" xfId="1"/>
    <cellStyle name="Untitled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1085850</xdr:colOff>
      <xdr:row>26</xdr:row>
      <xdr:rowOff>76200</xdr:rowOff>
    </xdr:from>
    <xdr:to>
      <xdr:col>1</xdr:col>
      <xdr:colOff>1352550</xdr:colOff>
      <xdr:row>28</xdr:row>
      <xdr:rowOff>152400</xdr:rowOff>
    </xdr:to>
    <xdr:sp macro="" textlink="">
      <xdr:nvSpPr>
        <xdr:cNvPr id="3" name="Right Brace 2"/>
        <xdr:cNvSpPr/>
      </xdr:nvSpPr>
      <xdr:spPr>
        <a:xfrm>
          <a:off x="2971800" y="5772150"/>
          <a:ext cx="266700" cy="4572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19050</xdr:colOff>
      <xdr:row>26</xdr:row>
      <xdr:rowOff>76200</xdr:rowOff>
    </xdr:from>
    <xdr:to>
      <xdr:col>6</xdr:col>
      <xdr:colOff>285750</xdr:colOff>
      <xdr:row>28</xdr:row>
      <xdr:rowOff>152400</xdr:rowOff>
    </xdr:to>
    <xdr:sp macro="" textlink="">
      <xdr:nvSpPr>
        <xdr:cNvPr id="4" name="Right Brace 3"/>
        <xdr:cNvSpPr/>
      </xdr:nvSpPr>
      <xdr:spPr>
        <a:xfrm>
          <a:off x="6267450" y="5772150"/>
          <a:ext cx="266700" cy="4572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oneCellAnchor>
    <xdr:from>
      <xdr:col>5</xdr:col>
      <xdr:colOff>752475</xdr:colOff>
      <xdr:row>8</xdr:row>
      <xdr:rowOff>161925</xdr:rowOff>
    </xdr:from>
    <xdr:ext cx="1362075" cy="609013"/>
    <xdr:sp macro="" textlink="">
      <xdr:nvSpPr>
        <xdr:cNvPr id="5" name="TextBox 4"/>
        <xdr:cNvSpPr txBox="1"/>
      </xdr:nvSpPr>
      <xdr:spPr>
        <a:xfrm>
          <a:off x="5991225" y="2419350"/>
          <a:ext cx="1362075" cy="609013"/>
        </a:xfrm>
        <a:prstGeom prst="rect">
          <a:avLst/>
        </a:prstGeom>
        <a:solidFill>
          <a:schemeClr val="accent3">
            <a:lumMod val="60000"/>
            <a:lumOff val="40000"/>
            <a:alpha val="36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/>
            <a:t>assuming</a:t>
          </a:r>
          <a:r>
            <a:rPr lang="en-GB" sz="1100" baseline="0"/>
            <a:t> same pace of growth over 15 year period.</a:t>
          </a:r>
          <a:endParaRPr lang="en-GB" sz="1100"/>
        </a:p>
      </xdr:txBody>
    </xdr:sp>
    <xdr:clientData/>
  </xdr:oneCellAnchor>
  <xdr:twoCellAnchor>
    <xdr:from>
      <xdr:col>7</xdr:col>
      <xdr:colOff>190500</xdr:colOff>
      <xdr:row>11</xdr:row>
      <xdr:rowOff>114300</xdr:rowOff>
    </xdr:from>
    <xdr:to>
      <xdr:col>8</xdr:col>
      <xdr:colOff>295275</xdr:colOff>
      <xdr:row>12</xdr:row>
      <xdr:rowOff>66675</xdr:rowOff>
    </xdr:to>
    <xdr:cxnSp macro="">
      <xdr:nvCxnSpPr>
        <xdr:cNvPr id="7" name="Straight Connector 6"/>
        <xdr:cNvCxnSpPr/>
      </xdr:nvCxnSpPr>
      <xdr:spPr>
        <a:xfrm>
          <a:off x="7353300" y="2952750"/>
          <a:ext cx="933450" cy="190500"/>
        </a:xfrm>
        <a:prstGeom prst="line">
          <a:avLst/>
        </a:prstGeom>
        <a:ln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28576</xdr:colOff>
      <xdr:row>2</xdr:row>
      <xdr:rowOff>504825</xdr:rowOff>
    </xdr:from>
    <xdr:to>
      <xdr:col>17</xdr:col>
      <xdr:colOff>247650</xdr:colOff>
      <xdr:row>10</xdr:row>
      <xdr:rowOff>0</xdr:rowOff>
    </xdr:to>
    <xdr:sp macro="" textlink="">
      <xdr:nvSpPr>
        <xdr:cNvPr id="8" name="TextBox 7"/>
        <xdr:cNvSpPr txBox="1"/>
      </xdr:nvSpPr>
      <xdr:spPr>
        <a:xfrm>
          <a:off x="13049251" y="904875"/>
          <a:ext cx="2047874" cy="1733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The Local Plan is seeking to deliver a minimum of 31,372 additional dwellings over the</a:t>
          </a:r>
        </a:p>
        <a:p>
          <a:r>
            <a:rPr lang="en-GB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period 2011 to 2030 (1,651 each year). they  also state  that there is a shortfall of 674 affordable homes  each year. This would be 40.82% of the annual total of new supply.</a:t>
          </a:r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94</xdr:row>
      <xdr:rowOff>104775</xdr:rowOff>
    </xdr:from>
    <xdr:to>
      <xdr:col>19</xdr:col>
      <xdr:colOff>304800</xdr:colOff>
      <xdr:row>305</xdr:row>
      <xdr:rowOff>19054</xdr:rowOff>
    </xdr:to>
    <xdr:cxnSp macro="">
      <xdr:nvCxnSpPr>
        <xdr:cNvPr id="3" name="Straight Connector 2"/>
        <xdr:cNvCxnSpPr/>
      </xdr:nvCxnSpPr>
      <xdr:spPr>
        <a:xfrm flipV="1">
          <a:off x="1562100" y="18011775"/>
          <a:ext cx="4714875" cy="4010977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0"/>
  <sheetViews>
    <sheetView tabSelected="1" zoomScaleNormal="100" workbookViewId="0">
      <selection activeCell="Q24" sqref="Q24"/>
    </sheetView>
  </sheetViews>
  <sheetFormatPr defaultRowHeight="15" x14ac:dyDescent="0.25"/>
  <cols>
    <col min="1" max="1" width="28.28515625" customWidth="1"/>
    <col min="2" max="2" width="20.5703125" customWidth="1"/>
    <col min="3" max="3" width="11.42578125" customWidth="1"/>
    <col min="6" max="6" width="15.140625" customWidth="1"/>
    <col min="7" max="7" width="13.7109375" customWidth="1"/>
    <col min="8" max="8" width="12.42578125" customWidth="1"/>
    <col min="9" max="9" width="12.28515625" customWidth="1"/>
    <col min="10" max="10" width="18.28515625" customWidth="1"/>
    <col min="11" max="11" width="11.5703125" customWidth="1"/>
    <col min="13" max="13" width="15" customWidth="1"/>
  </cols>
  <sheetData>
    <row r="2" spans="1:15" ht="16.5" thickBot="1" x14ac:dyDescent="0.3">
      <c r="A2" s="17" t="s">
        <v>58</v>
      </c>
    </row>
    <row r="3" spans="1:15" ht="48" x14ac:dyDescent="0.25">
      <c r="A3" s="18" t="s">
        <v>13</v>
      </c>
      <c r="B3" s="19" t="s">
        <v>14</v>
      </c>
      <c r="C3" s="19" t="s">
        <v>15</v>
      </c>
      <c r="D3" s="19" t="s">
        <v>16</v>
      </c>
      <c r="E3" s="20"/>
      <c r="F3" s="21" t="s">
        <v>17</v>
      </c>
      <c r="G3" s="21" t="s">
        <v>17</v>
      </c>
      <c r="H3" s="21" t="s">
        <v>17</v>
      </c>
      <c r="I3" s="21"/>
      <c r="J3" s="22" t="s">
        <v>18</v>
      </c>
      <c r="K3" s="22" t="s">
        <v>19</v>
      </c>
      <c r="L3" s="22"/>
      <c r="M3" s="22" t="s">
        <v>20</v>
      </c>
      <c r="N3" s="23" t="s">
        <v>21</v>
      </c>
    </row>
    <row r="4" spans="1:15" ht="36" x14ac:dyDescent="0.25">
      <c r="A4" s="24"/>
      <c r="B4" s="25"/>
      <c r="C4" s="25"/>
      <c r="D4" s="25"/>
      <c r="E4" s="26"/>
      <c r="F4" s="27" t="s">
        <v>22</v>
      </c>
      <c r="G4" s="27" t="s">
        <v>23</v>
      </c>
      <c r="H4" s="27" t="s">
        <v>24</v>
      </c>
      <c r="I4" s="27"/>
      <c r="J4" s="28" t="s">
        <v>25</v>
      </c>
      <c r="K4" s="28" t="s">
        <v>26</v>
      </c>
      <c r="L4" s="28"/>
      <c r="M4" s="28" t="s">
        <v>27</v>
      </c>
      <c r="N4" s="29" t="s">
        <v>28</v>
      </c>
    </row>
    <row r="5" spans="1:15" ht="15.75" x14ac:dyDescent="0.25">
      <c r="A5" s="30"/>
      <c r="B5" s="31"/>
      <c r="C5" s="31"/>
      <c r="D5" s="31"/>
      <c r="E5" s="32"/>
      <c r="F5" s="33"/>
      <c r="G5" s="34"/>
      <c r="H5" s="33"/>
      <c r="I5" s="35"/>
      <c r="J5" s="36"/>
      <c r="K5" s="36"/>
      <c r="L5" s="37"/>
      <c r="M5" s="36"/>
      <c r="N5" s="38"/>
    </row>
    <row r="6" spans="1:15" ht="15.75" x14ac:dyDescent="0.25">
      <c r="A6" s="39"/>
      <c r="B6" s="32"/>
      <c r="C6" s="32"/>
      <c r="D6" s="32"/>
      <c r="E6" s="32"/>
      <c r="F6" s="40"/>
      <c r="G6" s="41"/>
      <c r="H6" s="41"/>
      <c r="I6" s="41"/>
      <c r="J6" s="37"/>
      <c r="K6" s="37"/>
      <c r="L6" s="37"/>
      <c r="M6" s="37"/>
      <c r="N6" s="42"/>
    </row>
    <row r="7" spans="1:15" ht="15.75" thickBot="1" x14ac:dyDescent="0.3">
      <c r="A7" s="43" t="s">
        <v>29</v>
      </c>
      <c r="B7" s="44" t="s">
        <v>30</v>
      </c>
      <c r="C7" s="45" t="s">
        <v>31</v>
      </c>
      <c r="D7" s="44" t="s">
        <v>32</v>
      </c>
      <c r="E7" s="46"/>
      <c r="F7" s="47">
        <v>513242</v>
      </c>
      <c r="G7" s="47">
        <v>500288</v>
      </c>
      <c r="H7" s="47">
        <v>12954</v>
      </c>
      <c r="I7" s="47"/>
      <c r="J7" s="47">
        <v>222606</v>
      </c>
      <c r="K7" s="48">
        <v>2.2999999999999998</v>
      </c>
      <c r="L7" s="44"/>
      <c r="M7" s="47">
        <v>223803</v>
      </c>
      <c r="N7" s="49">
        <v>2.2000000000000002</v>
      </c>
    </row>
    <row r="8" spans="1:15" x14ac:dyDescent="0.25">
      <c r="A8" s="50" t="s">
        <v>52</v>
      </c>
      <c r="B8" s="51"/>
      <c r="C8" s="51"/>
      <c r="D8" s="51"/>
      <c r="E8" s="51"/>
      <c r="F8" s="51">
        <v>2013</v>
      </c>
      <c r="G8" s="51">
        <v>2030</v>
      </c>
      <c r="H8" s="52">
        <f>SUM(G8)-F8</f>
        <v>17</v>
      </c>
      <c r="I8" s="53" t="s">
        <v>48</v>
      </c>
      <c r="J8" s="68" t="s">
        <v>60</v>
      </c>
      <c r="K8" s="64" t="s">
        <v>51</v>
      </c>
      <c r="L8" s="65"/>
      <c r="M8" s="51"/>
      <c r="N8" s="54"/>
    </row>
    <row r="9" spans="1:15" x14ac:dyDescent="0.25">
      <c r="A9" s="55" t="s">
        <v>40</v>
      </c>
      <c r="B9" s="56" t="s">
        <v>47</v>
      </c>
      <c r="C9" s="56"/>
      <c r="D9" s="56"/>
      <c r="E9" s="56"/>
      <c r="F9" s="56">
        <v>513242</v>
      </c>
      <c r="G9" s="56">
        <v>560715</v>
      </c>
      <c r="H9" s="57">
        <f>SUM(G9)-F9</f>
        <v>47473</v>
      </c>
      <c r="I9" s="58" t="s">
        <v>49</v>
      </c>
      <c r="J9" s="63">
        <f>SUM(H9)/15</f>
        <v>3164.8666666666668</v>
      </c>
      <c r="K9" s="66">
        <f>SUM(J9)/2.3</f>
        <v>1376.0289855072465</v>
      </c>
      <c r="L9" s="67"/>
      <c r="M9" s="59"/>
      <c r="N9" s="60"/>
    </row>
    <row r="10" spans="1:15" x14ac:dyDescent="0.25">
      <c r="A10" s="55"/>
      <c r="B10" s="56"/>
      <c r="C10" s="56"/>
      <c r="D10" s="56"/>
      <c r="E10" s="56"/>
      <c r="F10" s="56"/>
      <c r="G10" s="56"/>
      <c r="H10" s="98">
        <f>SUM((H9)/F9)</f>
        <v>9.2496327268617923E-2</v>
      </c>
      <c r="I10" s="99" t="s">
        <v>50</v>
      </c>
      <c r="J10" s="99"/>
      <c r="K10" s="56"/>
      <c r="L10" s="56"/>
      <c r="M10" s="56"/>
      <c r="N10" s="60"/>
    </row>
    <row r="11" spans="1:15" ht="15.75" thickBot="1" x14ac:dyDescent="0.3">
      <c r="A11" s="57" t="s">
        <v>62</v>
      </c>
      <c r="B11" s="58">
        <f>SUM(F9)</f>
        <v>513242</v>
      </c>
      <c r="C11" s="57" t="s">
        <v>63</v>
      </c>
      <c r="D11" s="58">
        <f>SUM(H15)</f>
        <v>2419</v>
      </c>
      <c r="E11" s="61"/>
      <c r="F11" s="86"/>
      <c r="G11" s="61"/>
      <c r="H11" s="61"/>
      <c r="I11" s="86"/>
      <c r="J11" s="89" t="s">
        <v>64</v>
      </c>
      <c r="K11" s="90">
        <f>SUM(D11)/B11</f>
        <v>4.7131762404479761E-3</v>
      </c>
      <c r="L11" s="91" t="s">
        <v>65</v>
      </c>
      <c r="M11" s="92"/>
      <c r="N11" s="86"/>
    </row>
    <row r="12" spans="1:15" ht="18.75" x14ac:dyDescent="0.3">
      <c r="A12" s="87" t="s">
        <v>33</v>
      </c>
      <c r="B12" s="5"/>
      <c r="C12" s="81"/>
      <c r="D12" s="88" t="s">
        <v>39</v>
      </c>
      <c r="E12" s="2"/>
      <c r="F12" s="2"/>
      <c r="G12" s="2"/>
      <c r="H12" s="2"/>
      <c r="I12" s="3"/>
      <c r="J12" s="79" t="s">
        <v>53</v>
      </c>
      <c r="K12" s="2"/>
      <c r="L12" s="2"/>
      <c r="M12" s="2"/>
      <c r="N12" s="3"/>
      <c r="O12" t="s">
        <v>41</v>
      </c>
    </row>
    <row r="13" spans="1:15" x14ac:dyDescent="0.25">
      <c r="A13" s="15" t="s">
        <v>46</v>
      </c>
      <c r="B13" s="5"/>
      <c r="C13" s="81" t="s">
        <v>35</v>
      </c>
      <c r="D13" s="12" t="s">
        <v>46</v>
      </c>
      <c r="E13" s="5"/>
      <c r="F13" s="93" t="s">
        <v>61</v>
      </c>
      <c r="G13" s="12"/>
      <c r="H13" s="94">
        <f>SUM((H15)-G15)/G15</f>
        <v>5.5410122164048864E-2</v>
      </c>
      <c r="I13" s="100">
        <f>SUM((I15)-G15)/I15</f>
        <v>7.3565076798706552E-2</v>
      </c>
      <c r="J13" s="5"/>
      <c r="K13" s="5"/>
      <c r="L13" s="5"/>
      <c r="M13" s="5"/>
      <c r="N13" s="6"/>
    </row>
    <row r="14" spans="1:15" x14ac:dyDescent="0.25">
      <c r="A14" s="4"/>
      <c r="B14" s="5"/>
      <c r="C14" s="81" t="s">
        <v>34</v>
      </c>
      <c r="D14" s="5"/>
      <c r="E14" s="5"/>
      <c r="F14" s="5"/>
      <c r="G14" s="12">
        <v>2001</v>
      </c>
      <c r="H14" s="12">
        <v>2011</v>
      </c>
      <c r="I14" s="101">
        <v>2016</v>
      </c>
      <c r="J14" s="5" t="s">
        <v>54</v>
      </c>
      <c r="K14" s="5" t="s">
        <v>568</v>
      </c>
      <c r="L14" s="5"/>
      <c r="M14" s="5"/>
      <c r="N14" s="6"/>
    </row>
    <row r="15" spans="1:15" x14ac:dyDescent="0.25">
      <c r="A15" s="4"/>
      <c r="B15" s="5" t="s">
        <v>12</v>
      </c>
      <c r="C15" s="81" t="s">
        <v>36</v>
      </c>
      <c r="D15" s="136" t="s">
        <v>564</v>
      </c>
      <c r="E15" s="5"/>
      <c r="F15" s="13" t="s">
        <v>40</v>
      </c>
      <c r="G15" s="5">
        <v>2292</v>
      </c>
      <c r="H15" s="5">
        <v>2419</v>
      </c>
      <c r="I15" s="102">
        <v>2474</v>
      </c>
      <c r="J15" s="12">
        <v>2419</v>
      </c>
      <c r="K15" s="95">
        <f>SUM(J15)*7.36%</f>
        <v>178.0384</v>
      </c>
      <c r="L15" s="97">
        <f>SUM(J15:K15)</f>
        <v>2597.0383999999999</v>
      </c>
      <c r="M15" s="62" t="s">
        <v>59</v>
      </c>
      <c r="N15" s="6"/>
    </row>
    <row r="16" spans="1:15" x14ac:dyDescent="0.25">
      <c r="A16" s="4"/>
      <c r="B16" s="5"/>
      <c r="C16" s="81" t="s">
        <v>37</v>
      </c>
      <c r="D16" s="5"/>
      <c r="E16" s="5"/>
      <c r="F16" s="5" t="s">
        <v>28</v>
      </c>
      <c r="G16" s="5"/>
      <c r="H16" s="10">
        <f>SUM(G15)/E25</f>
        <v>2.0648648648648646</v>
      </c>
      <c r="I16" s="6"/>
      <c r="J16" s="4" t="s">
        <v>55</v>
      </c>
      <c r="K16" s="12"/>
      <c r="L16" s="5"/>
      <c r="M16" s="5"/>
      <c r="N16" s="6"/>
    </row>
    <row r="17" spans="1:16" s="73" customFormat="1" x14ac:dyDescent="0.25">
      <c r="A17" s="69" t="s">
        <v>0</v>
      </c>
      <c r="B17" s="76">
        <v>223803</v>
      </c>
      <c r="C17" s="82"/>
      <c r="D17" s="70"/>
      <c r="E17" s="70">
        <v>1110</v>
      </c>
      <c r="F17" s="75"/>
      <c r="G17" s="70" t="s">
        <v>42</v>
      </c>
      <c r="H17" s="70"/>
      <c r="I17" s="72"/>
      <c r="J17" s="69" t="s">
        <v>56</v>
      </c>
      <c r="K17" s="96">
        <f>SUM(K15)/2.2</f>
        <v>80.926545454545447</v>
      </c>
      <c r="L17" s="70" t="s">
        <v>66</v>
      </c>
      <c r="M17" s="70"/>
      <c r="N17" s="72"/>
    </row>
    <row r="18" spans="1:16" x14ac:dyDescent="0.25">
      <c r="A18" s="4" t="s">
        <v>1</v>
      </c>
      <c r="B18" s="16">
        <v>513242</v>
      </c>
      <c r="C18" s="81"/>
      <c r="D18" s="5"/>
      <c r="E18" s="5">
        <v>2419</v>
      </c>
      <c r="F18" s="10"/>
      <c r="G18" s="5"/>
      <c r="H18" s="5"/>
      <c r="I18" s="6"/>
      <c r="J18" s="4"/>
      <c r="K18" s="95">
        <f>SUM(K17)/15</f>
        <v>5.3951030303030301</v>
      </c>
      <c r="L18" s="5" t="s">
        <v>57</v>
      </c>
      <c r="M18" s="5"/>
      <c r="N18" s="6"/>
    </row>
    <row r="19" spans="1:16" s="73" customFormat="1" x14ac:dyDescent="0.25">
      <c r="A19" s="69" t="s">
        <v>2</v>
      </c>
      <c r="B19" s="76"/>
      <c r="C19" s="82"/>
      <c r="D19" s="70"/>
      <c r="E19" s="70">
        <v>720</v>
      </c>
      <c r="F19" s="75"/>
      <c r="G19" s="70"/>
      <c r="H19" s="70"/>
      <c r="I19" s="72"/>
      <c r="J19" s="69"/>
      <c r="K19" s="96">
        <f>SUM(K17)*40.82%</f>
        <v>33.034215854545451</v>
      </c>
      <c r="L19" s="70" t="s">
        <v>67</v>
      </c>
      <c r="M19" s="70"/>
      <c r="N19" s="72"/>
    </row>
    <row r="20" spans="1:16" x14ac:dyDescent="0.25">
      <c r="A20" s="4" t="s">
        <v>38</v>
      </c>
      <c r="B20" s="16">
        <f>SUM(B17)*C20</f>
        <v>9175.9230000000007</v>
      </c>
      <c r="C20" s="83">
        <v>4.1000000000000002E-2</v>
      </c>
      <c r="D20" s="5"/>
      <c r="E20" s="5">
        <v>9</v>
      </c>
      <c r="F20" s="11">
        <f>SUM((E20)/E25)</f>
        <v>8.1081081081081086E-3</v>
      </c>
      <c r="G20" s="5"/>
      <c r="H20" s="5"/>
      <c r="I20" s="6"/>
      <c r="J20" s="4"/>
      <c r="K20" s="95">
        <f>SUM(K19)/15</f>
        <v>2.2022810569696967</v>
      </c>
      <c r="L20" s="5" t="s">
        <v>57</v>
      </c>
      <c r="M20" s="5"/>
      <c r="N20" s="6"/>
    </row>
    <row r="21" spans="1:16" s="73" customFormat="1" x14ac:dyDescent="0.25">
      <c r="A21" s="69" t="s">
        <v>3</v>
      </c>
      <c r="B21" s="76">
        <f>SUM(B17)*C21</f>
        <v>147262.37400000001</v>
      </c>
      <c r="C21" s="84">
        <v>0.65800000000000003</v>
      </c>
      <c r="D21" s="70"/>
      <c r="E21" s="70">
        <v>770</v>
      </c>
      <c r="F21" s="71">
        <f>SUM((E21)/E25)</f>
        <v>0.69369369369369371</v>
      </c>
      <c r="G21" s="70"/>
      <c r="H21" s="70"/>
      <c r="I21" s="72"/>
      <c r="J21" s="69"/>
      <c r="K21" s="70"/>
      <c r="L21" s="70"/>
      <c r="M21" s="70"/>
      <c r="N21" s="72"/>
    </row>
    <row r="22" spans="1:16" x14ac:dyDescent="0.25">
      <c r="A22" s="4" t="s">
        <v>4</v>
      </c>
      <c r="B22" s="16">
        <f t="shared" ref="B22" si="0">SUM(B19)*C22</f>
        <v>0</v>
      </c>
      <c r="C22" s="81"/>
      <c r="D22" s="5"/>
      <c r="E22" s="13">
        <v>175</v>
      </c>
      <c r="F22" s="11">
        <f>SUM((E22)/E25)</f>
        <v>0.15765765765765766</v>
      </c>
      <c r="G22" s="5"/>
      <c r="H22" s="5"/>
      <c r="I22" s="6"/>
      <c r="J22" s="4"/>
      <c r="K22" s="5"/>
      <c r="L22" s="5"/>
      <c r="M22" s="5"/>
      <c r="N22" s="6"/>
    </row>
    <row r="23" spans="1:16" s="73" customFormat="1" x14ac:dyDescent="0.25">
      <c r="A23" s="69" t="s">
        <v>5</v>
      </c>
      <c r="B23" s="76">
        <f>SUM(B17)*C23</f>
        <v>45432.009000000005</v>
      </c>
      <c r="C23" s="84">
        <v>0.20300000000000001</v>
      </c>
      <c r="D23" s="70"/>
      <c r="E23" s="70">
        <v>52</v>
      </c>
      <c r="F23" s="71">
        <f>SUM((E23)/E25)</f>
        <v>4.6846846846846847E-2</v>
      </c>
      <c r="G23" s="70"/>
      <c r="H23" s="70"/>
      <c r="I23" s="72"/>
      <c r="J23" s="69"/>
      <c r="K23" s="70"/>
      <c r="L23" s="70"/>
      <c r="M23" s="70"/>
      <c r="N23" s="72"/>
    </row>
    <row r="24" spans="1:16" x14ac:dyDescent="0.25">
      <c r="A24" s="4" t="s">
        <v>6</v>
      </c>
      <c r="B24" s="16">
        <f>SUM(B17)*C24</f>
        <v>30884.814000000002</v>
      </c>
      <c r="C24" s="83">
        <v>0.13800000000000001</v>
      </c>
      <c r="D24" s="5"/>
      <c r="E24" s="5">
        <v>104</v>
      </c>
      <c r="F24" s="11">
        <f>SUM((E24)/E25)</f>
        <v>9.3693693693693694E-2</v>
      </c>
      <c r="G24" s="5"/>
      <c r="H24" s="5"/>
      <c r="I24" s="6"/>
      <c r="J24" s="4"/>
      <c r="K24" s="5"/>
      <c r="L24" s="5"/>
      <c r="M24" s="5"/>
      <c r="N24" s="6"/>
    </row>
    <row r="25" spans="1:16" s="73" customFormat="1" x14ac:dyDescent="0.25">
      <c r="A25" s="69"/>
      <c r="B25" s="80">
        <f>SUM(B20:B24)</f>
        <v>232755.12000000005</v>
      </c>
      <c r="C25" s="103">
        <f>SUM(C20:C24)</f>
        <v>1.04</v>
      </c>
      <c r="D25" s="70"/>
      <c r="E25" s="78">
        <f>SUM(E20:E24)</f>
        <v>1110</v>
      </c>
      <c r="F25" s="77">
        <f>SUM(F20:F24)</f>
        <v>1</v>
      </c>
      <c r="G25" s="70"/>
      <c r="H25" s="70"/>
      <c r="I25" s="72"/>
      <c r="J25" s="69"/>
      <c r="K25" s="70"/>
      <c r="L25" s="70"/>
      <c r="M25" s="70"/>
      <c r="N25" s="72"/>
    </row>
    <row r="26" spans="1:16" x14ac:dyDescent="0.25">
      <c r="A26" s="4"/>
      <c r="B26" s="5"/>
      <c r="C26" s="81"/>
      <c r="D26" s="5"/>
      <c r="E26" s="5"/>
      <c r="F26" s="11"/>
      <c r="G26" s="5"/>
      <c r="H26" s="5"/>
      <c r="I26" s="6"/>
      <c r="J26" s="4"/>
      <c r="K26" s="5"/>
      <c r="L26" s="5"/>
      <c r="M26" s="5"/>
      <c r="N26" s="6"/>
    </row>
    <row r="27" spans="1:16" s="73" customFormat="1" x14ac:dyDescent="0.25">
      <c r="A27" s="69" t="s">
        <v>7</v>
      </c>
      <c r="B27" s="70"/>
      <c r="C27" s="84"/>
      <c r="D27" s="70"/>
      <c r="E27" s="70">
        <v>191</v>
      </c>
      <c r="F27" s="71">
        <f>SUM((E27)/E32)</f>
        <v>0.17207207207207206</v>
      </c>
      <c r="G27" s="70"/>
      <c r="H27" s="70"/>
      <c r="I27" s="72"/>
      <c r="J27" s="69"/>
      <c r="K27" s="70"/>
      <c r="L27" s="70"/>
      <c r="M27" s="70"/>
      <c r="N27" s="72"/>
      <c r="P27" s="74">
        <v>0.28599999999999998</v>
      </c>
    </row>
    <row r="28" spans="1:16" x14ac:dyDescent="0.25">
      <c r="A28" s="4" t="s">
        <v>8</v>
      </c>
      <c r="B28" s="5"/>
      <c r="C28" s="85">
        <v>0.94599999999999995</v>
      </c>
      <c r="D28" s="5"/>
      <c r="E28" s="5">
        <v>686</v>
      </c>
      <c r="F28" s="11">
        <f>SUM((E28)/E32)</f>
        <v>0.61801801801801803</v>
      </c>
      <c r="G28" s="11">
        <f>SUM(F27:F29)</f>
        <v>0.97207207207207214</v>
      </c>
      <c r="H28" s="5"/>
      <c r="I28" s="6"/>
      <c r="J28" s="4"/>
      <c r="K28" s="5"/>
      <c r="L28" s="5"/>
      <c r="M28" s="5"/>
      <c r="N28" s="6"/>
      <c r="P28" s="14">
        <v>0.34599999999999997</v>
      </c>
    </row>
    <row r="29" spans="1:16" s="73" customFormat="1" x14ac:dyDescent="0.25">
      <c r="A29" s="69" t="s">
        <v>9</v>
      </c>
      <c r="B29" s="70"/>
      <c r="C29" s="84"/>
      <c r="D29" s="70"/>
      <c r="E29" s="70">
        <v>202</v>
      </c>
      <c r="F29" s="71">
        <f>SUM((E29)/E32)</f>
        <v>0.18198198198198198</v>
      </c>
      <c r="G29" s="70"/>
      <c r="H29" s="70"/>
      <c r="I29" s="72"/>
      <c r="J29" s="69"/>
      <c r="K29" s="70"/>
      <c r="L29" s="70"/>
      <c r="M29" s="70"/>
      <c r="N29" s="72"/>
    </row>
    <row r="30" spans="1:16" x14ac:dyDescent="0.25">
      <c r="A30" s="4" t="s">
        <v>10</v>
      </c>
      <c r="B30" s="5"/>
      <c r="C30" s="83">
        <v>0.05</v>
      </c>
      <c r="D30" s="5"/>
      <c r="E30" s="5">
        <v>31</v>
      </c>
      <c r="F30" s="11">
        <f>SUM((E30)/E32)</f>
        <v>2.7927927927927927E-2</v>
      </c>
      <c r="G30" s="5"/>
      <c r="H30" s="5"/>
      <c r="I30" s="6"/>
      <c r="J30" s="4"/>
      <c r="K30" s="5"/>
      <c r="L30" s="5"/>
      <c r="M30" s="5"/>
      <c r="N30" s="6"/>
      <c r="P30" s="14">
        <v>5.3999999999999999E-2</v>
      </c>
    </row>
    <row r="31" spans="1:16" s="73" customFormat="1" x14ac:dyDescent="0.25">
      <c r="A31" s="69" t="s">
        <v>11</v>
      </c>
      <c r="B31" s="70"/>
      <c r="C31" s="84">
        <v>5.0000000000000001E-3</v>
      </c>
      <c r="D31" s="70"/>
      <c r="E31" s="70">
        <v>0</v>
      </c>
      <c r="F31" s="71">
        <f>SUM((E31)/E32)</f>
        <v>0</v>
      </c>
      <c r="G31" s="70"/>
      <c r="H31" s="70"/>
      <c r="I31" s="72"/>
      <c r="J31" s="69"/>
      <c r="K31" s="70"/>
      <c r="L31" s="70"/>
      <c r="M31" s="70"/>
      <c r="N31" s="72"/>
    </row>
    <row r="32" spans="1:16" x14ac:dyDescent="0.25">
      <c r="A32" s="4"/>
      <c r="B32" s="5"/>
      <c r="C32" s="104">
        <f>SUM(C28:C31)</f>
        <v>1.0009999999999999</v>
      </c>
      <c r="D32" s="5"/>
      <c r="E32" s="12">
        <f>SUM(E27:E31)</f>
        <v>1110</v>
      </c>
      <c r="F32" s="11">
        <f>SUM(F27:F31)</f>
        <v>1</v>
      </c>
      <c r="G32" s="5"/>
      <c r="H32" s="5"/>
      <c r="I32" s="6"/>
      <c r="J32" s="4"/>
      <c r="K32" s="5"/>
      <c r="L32" s="5"/>
      <c r="M32" s="5"/>
      <c r="N32" s="6"/>
    </row>
    <row r="33" spans="1:14" s="73" customFormat="1" x14ac:dyDescent="0.25">
      <c r="A33" s="69"/>
      <c r="B33" s="70"/>
      <c r="C33" s="138"/>
      <c r="D33" s="70"/>
      <c r="E33" s="78"/>
      <c r="F33" s="71"/>
      <c r="G33" s="70"/>
      <c r="H33" s="70"/>
      <c r="I33" s="72"/>
      <c r="J33" s="69"/>
      <c r="K33" s="70"/>
      <c r="L33" s="70"/>
      <c r="M33" s="70"/>
      <c r="N33" s="72"/>
    </row>
    <row r="34" spans="1:14" x14ac:dyDescent="0.25">
      <c r="A34" s="4" t="s">
        <v>565</v>
      </c>
      <c r="B34" s="5"/>
      <c r="C34" s="81"/>
      <c r="D34" s="5"/>
      <c r="E34" s="5">
        <v>1</v>
      </c>
      <c r="F34" s="137">
        <f>SUM((E34)/E40)</f>
        <v>9.0090090090090091E-4</v>
      </c>
      <c r="G34" s="5"/>
      <c r="H34" s="5"/>
      <c r="I34" s="6"/>
      <c r="J34" s="4"/>
      <c r="K34" s="5"/>
      <c r="L34" s="5"/>
      <c r="M34" s="5"/>
      <c r="N34" s="6"/>
    </row>
    <row r="35" spans="1:14" s="73" customFormat="1" x14ac:dyDescent="0.25">
      <c r="A35" s="69" t="s">
        <v>43</v>
      </c>
      <c r="B35" s="70"/>
      <c r="C35" s="84">
        <v>6.0999999999999999E-2</v>
      </c>
      <c r="D35" s="70"/>
      <c r="E35" s="70">
        <v>99</v>
      </c>
      <c r="F35" s="71">
        <f>SUM((E35)/E40)</f>
        <v>8.9189189189189194E-2</v>
      </c>
      <c r="G35" s="70"/>
      <c r="H35" s="70"/>
      <c r="I35" s="72"/>
      <c r="J35" s="69"/>
      <c r="K35" s="70"/>
      <c r="L35" s="70"/>
      <c r="M35" s="70"/>
      <c r="N35" s="72"/>
    </row>
    <row r="36" spans="1:14" x14ac:dyDescent="0.25">
      <c r="A36" s="4" t="s">
        <v>44</v>
      </c>
      <c r="B36" s="5"/>
      <c r="C36" s="83">
        <v>0.34799999999999998</v>
      </c>
      <c r="D36" s="5"/>
      <c r="E36" s="5">
        <v>367</v>
      </c>
      <c r="F36" s="137">
        <f>SUM((E36)/E40)</f>
        <v>0.33063063063063064</v>
      </c>
      <c r="G36" s="5"/>
      <c r="H36" s="5"/>
      <c r="I36" s="6"/>
      <c r="J36" s="4"/>
      <c r="K36" s="5"/>
      <c r="L36" s="5"/>
      <c r="M36" s="5"/>
      <c r="N36" s="6"/>
    </row>
    <row r="37" spans="1:14" s="73" customFormat="1" x14ac:dyDescent="0.25">
      <c r="A37" s="69" t="s">
        <v>45</v>
      </c>
      <c r="B37" s="70"/>
      <c r="C37" s="84">
        <v>0.437</v>
      </c>
      <c r="D37" s="70"/>
      <c r="E37" s="70">
        <v>455</v>
      </c>
      <c r="F37" s="71">
        <f>SUM((E37)/E40)</f>
        <v>0.40990990990990989</v>
      </c>
      <c r="G37" s="70"/>
      <c r="H37" s="70"/>
      <c r="I37" s="72"/>
      <c r="J37" s="69"/>
      <c r="K37" s="70"/>
      <c r="L37" s="70"/>
      <c r="M37" s="70"/>
      <c r="N37" s="72"/>
    </row>
    <row r="38" spans="1:14" x14ac:dyDescent="0.25">
      <c r="A38" s="4" t="s">
        <v>567</v>
      </c>
      <c r="B38" s="5"/>
      <c r="C38" s="83">
        <v>0.154</v>
      </c>
      <c r="D38" s="5"/>
      <c r="E38" s="13">
        <v>159</v>
      </c>
      <c r="F38" s="137">
        <f>SUM((E38)/E40)</f>
        <v>0.14324324324324325</v>
      </c>
      <c r="G38" s="5"/>
      <c r="H38" s="5"/>
      <c r="I38" s="6"/>
      <c r="J38" s="4"/>
      <c r="K38" s="5"/>
      <c r="L38" s="5"/>
      <c r="M38" s="5"/>
      <c r="N38" s="6"/>
    </row>
    <row r="39" spans="1:14" s="73" customFormat="1" x14ac:dyDescent="0.25">
      <c r="A39" s="69" t="s">
        <v>566</v>
      </c>
      <c r="C39" s="139"/>
      <c r="D39" s="140"/>
      <c r="E39" s="70">
        <v>29</v>
      </c>
      <c r="F39" s="71">
        <f>SUM((E39)/E40)</f>
        <v>2.6126126126126126E-2</v>
      </c>
      <c r="G39" s="70"/>
      <c r="H39" s="70"/>
      <c r="I39" s="72"/>
      <c r="J39" s="69"/>
      <c r="K39" s="70"/>
      <c r="L39" s="70"/>
      <c r="M39" s="70"/>
      <c r="N39" s="72"/>
    </row>
    <row r="40" spans="1:14" ht="15.75" thickBot="1" x14ac:dyDescent="0.3">
      <c r="A40" s="7"/>
      <c r="B40" s="8"/>
      <c r="C40" s="1">
        <f>SUM(C35:C38)</f>
        <v>1</v>
      </c>
      <c r="D40" s="8"/>
      <c r="E40" s="117">
        <f>SUM(E34:E39)</f>
        <v>1110</v>
      </c>
      <c r="F40" s="1">
        <f>SUM(F34:F39)</f>
        <v>0.99999999999999989</v>
      </c>
      <c r="G40" s="8"/>
      <c r="H40" s="8"/>
      <c r="I40" s="9"/>
      <c r="J40" s="7"/>
      <c r="K40" s="8"/>
      <c r="L40" s="8"/>
      <c r="M40" s="8"/>
      <c r="N40" s="9"/>
    </row>
  </sheetData>
  <pageMargins left="0.25" right="0.25" top="0.75" bottom="0.75" header="0.3" footer="0.3"/>
  <pageSetup paperSize="9" scale="61" orientation="landscape" horizontalDpi="4294967293" verticalDpi="0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'Housing projections'!F54:F54</xm:f>
              <xm:sqref>I21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6"/>
  <sheetViews>
    <sheetView topLeftCell="A67" workbookViewId="0">
      <selection activeCell="A86" sqref="A86:I96"/>
    </sheetView>
  </sheetViews>
  <sheetFormatPr defaultRowHeight="15" x14ac:dyDescent="0.25"/>
  <cols>
    <col min="1" max="1" width="84.28515625" customWidth="1"/>
    <col min="3" max="3" width="12" customWidth="1"/>
    <col min="5" max="5" width="13.42578125" customWidth="1"/>
    <col min="6" max="6" width="9.140625" style="113"/>
    <col min="7" max="7" width="14.5703125" style="110" customWidth="1"/>
    <col min="9" max="9" width="9.140625" style="118"/>
  </cols>
  <sheetData>
    <row r="1" spans="1:10" ht="18.75" x14ac:dyDescent="0.3">
      <c r="A1" s="107" t="s">
        <v>87</v>
      </c>
      <c r="E1" s="108">
        <v>2001</v>
      </c>
      <c r="F1" s="111"/>
      <c r="G1" s="112">
        <v>2011</v>
      </c>
      <c r="H1" t="s">
        <v>88</v>
      </c>
    </row>
    <row r="2" spans="1:10" ht="18.75" x14ac:dyDescent="0.3">
      <c r="A2" s="107" t="s">
        <v>86</v>
      </c>
      <c r="E2" t="s">
        <v>39</v>
      </c>
      <c r="G2" s="110" t="s">
        <v>39</v>
      </c>
    </row>
    <row r="3" spans="1:10" x14ac:dyDescent="0.25">
      <c r="E3" t="s">
        <v>68</v>
      </c>
      <c r="G3" s="110" t="s">
        <v>68</v>
      </c>
    </row>
    <row r="4" spans="1:10" x14ac:dyDescent="0.25">
      <c r="A4" t="s">
        <v>69</v>
      </c>
      <c r="B4" t="s">
        <v>70</v>
      </c>
      <c r="C4" t="s">
        <v>20</v>
      </c>
      <c r="D4" s="105">
        <v>36982</v>
      </c>
      <c r="E4">
        <v>1067</v>
      </c>
      <c r="F4" s="114">
        <v>40603</v>
      </c>
      <c r="G4" s="110">
        <v>1110</v>
      </c>
      <c r="H4" s="109">
        <f>SUM(G4)-E4</f>
        <v>43</v>
      </c>
      <c r="J4" s="105"/>
    </row>
    <row r="5" spans="1:10" x14ac:dyDescent="0.25">
      <c r="A5" t="s">
        <v>71</v>
      </c>
      <c r="B5" t="s">
        <v>70</v>
      </c>
      <c r="C5" t="s">
        <v>20</v>
      </c>
      <c r="D5" s="105">
        <v>36982</v>
      </c>
      <c r="E5">
        <v>1067</v>
      </c>
      <c r="F5" s="114">
        <v>40603</v>
      </c>
      <c r="G5" s="110">
        <v>1110</v>
      </c>
      <c r="H5" s="109">
        <f t="shared" ref="H5:H15" si="0">SUM(G5)-E5</f>
        <v>43</v>
      </c>
      <c r="J5" s="105"/>
    </row>
    <row r="6" spans="1:10" x14ac:dyDescent="0.25">
      <c r="A6" t="s">
        <v>72</v>
      </c>
      <c r="B6" t="s">
        <v>70</v>
      </c>
      <c r="C6" t="s">
        <v>20</v>
      </c>
      <c r="D6" s="105">
        <v>36982</v>
      </c>
      <c r="E6">
        <v>1044</v>
      </c>
      <c r="F6" s="114">
        <v>40603</v>
      </c>
      <c r="G6" s="110">
        <v>1079</v>
      </c>
      <c r="H6" s="109">
        <f t="shared" si="0"/>
        <v>35</v>
      </c>
      <c r="J6" s="105"/>
    </row>
    <row r="7" spans="1:10" x14ac:dyDescent="0.25">
      <c r="A7" t="s">
        <v>73</v>
      </c>
      <c r="B7" t="s">
        <v>70</v>
      </c>
      <c r="C7" t="s">
        <v>20</v>
      </c>
      <c r="D7" s="105">
        <v>36982</v>
      </c>
      <c r="E7">
        <v>180</v>
      </c>
      <c r="F7" s="114">
        <v>40603</v>
      </c>
      <c r="G7" s="110">
        <v>191</v>
      </c>
      <c r="H7" s="109">
        <f t="shared" si="0"/>
        <v>11</v>
      </c>
      <c r="J7" s="105"/>
    </row>
    <row r="8" spans="1:10" x14ac:dyDescent="0.25">
      <c r="A8" t="s">
        <v>74</v>
      </c>
      <c r="B8" t="s">
        <v>70</v>
      </c>
      <c r="C8" t="s">
        <v>20</v>
      </c>
      <c r="D8" s="105">
        <v>36982</v>
      </c>
      <c r="E8">
        <v>652</v>
      </c>
      <c r="F8" s="114">
        <v>40603</v>
      </c>
      <c r="G8" s="110">
        <v>686</v>
      </c>
      <c r="H8" s="109">
        <f t="shared" si="0"/>
        <v>34</v>
      </c>
      <c r="J8" s="105"/>
    </row>
    <row r="9" spans="1:10" x14ac:dyDescent="0.25">
      <c r="A9" t="s">
        <v>75</v>
      </c>
      <c r="B9" t="s">
        <v>70</v>
      </c>
      <c r="C9" t="s">
        <v>20</v>
      </c>
      <c r="D9" s="105">
        <v>36982</v>
      </c>
      <c r="E9">
        <v>212</v>
      </c>
      <c r="F9" s="114">
        <v>40603</v>
      </c>
      <c r="G9" s="110">
        <v>202</v>
      </c>
      <c r="H9" s="109">
        <f t="shared" si="0"/>
        <v>-10</v>
      </c>
      <c r="J9" s="105"/>
    </row>
    <row r="10" spans="1:10" x14ac:dyDescent="0.25">
      <c r="A10" t="s">
        <v>76</v>
      </c>
      <c r="B10" t="s">
        <v>70</v>
      </c>
      <c r="C10" t="s">
        <v>20</v>
      </c>
      <c r="D10" s="105">
        <v>36982</v>
      </c>
      <c r="E10">
        <v>23</v>
      </c>
      <c r="F10" s="114">
        <v>40603</v>
      </c>
      <c r="G10" s="110">
        <v>31</v>
      </c>
      <c r="H10" s="109">
        <f t="shared" si="0"/>
        <v>8</v>
      </c>
      <c r="J10" s="105"/>
    </row>
    <row r="11" spans="1:10" x14ac:dyDescent="0.25">
      <c r="A11" t="s">
        <v>77</v>
      </c>
      <c r="B11" t="s">
        <v>70</v>
      </c>
      <c r="C11" t="s">
        <v>20</v>
      </c>
      <c r="D11" s="105">
        <v>36982</v>
      </c>
      <c r="E11">
        <v>17</v>
      </c>
      <c r="F11" s="114">
        <v>40603</v>
      </c>
      <c r="G11" s="110">
        <v>24</v>
      </c>
      <c r="H11" s="109">
        <f t="shared" si="0"/>
        <v>7</v>
      </c>
      <c r="J11" s="105"/>
    </row>
    <row r="12" spans="1:10" x14ac:dyDescent="0.25">
      <c r="A12" t="s">
        <v>78</v>
      </c>
      <c r="B12" t="s">
        <v>70</v>
      </c>
      <c r="C12" t="s">
        <v>20</v>
      </c>
      <c r="D12" s="105">
        <v>36982</v>
      </c>
      <c r="E12">
        <v>0</v>
      </c>
      <c r="F12" s="114">
        <v>40603</v>
      </c>
      <c r="G12" s="110">
        <v>2</v>
      </c>
      <c r="H12" s="109">
        <f t="shared" si="0"/>
        <v>2</v>
      </c>
      <c r="J12" s="105"/>
    </row>
    <row r="13" spans="1:10" x14ac:dyDescent="0.25">
      <c r="A13" t="s">
        <v>79</v>
      </c>
      <c r="B13" t="s">
        <v>70</v>
      </c>
      <c r="C13" t="s">
        <v>20</v>
      </c>
      <c r="D13" s="105">
        <v>36982</v>
      </c>
      <c r="E13">
        <v>6</v>
      </c>
      <c r="F13" s="114">
        <v>40603</v>
      </c>
      <c r="G13" s="110">
        <v>5</v>
      </c>
      <c r="H13" s="109">
        <f t="shared" si="0"/>
        <v>-1</v>
      </c>
      <c r="J13" s="105"/>
    </row>
    <row r="14" spans="1:10" x14ac:dyDescent="0.25">
      <c r="A14" t="s">
        <v>80</v>
      </c>
      <c r="B14" t="s">
        <v>70</v>
      </c>
      <c r="C14" t="s">
        <v>20</v>
      </c>
      <c r="D14" s="105">
        <v>36982</v>
      </c>
      <c r="E14">
        <v>0</v>
      </c>
      <c r="F14" s="114">
        <v>40603</v>
      </c>
      <c r="G14" s="110">
        <v>0</v>
      </c>
      <c r="H14" s="109">
        <f t="shared" si="0"/>
        <v>0</v>
      </c>
      <c r="J14" s="105"/>
    </row>
    <row r="15" spans="1:10" x14ac:dyDescent="0.25">
      <c r="A15" t="s">
        <v>81</v>
      </c>
      <c r="B15" t="s">
        <v>70</v>
      </c>
      <c r="C15" t="s">
        <v>20</v>
      </c>
      <c r="D15" s="105">
        <v>36982</v>
      </c>
      <c r="E15">
        <v>0</v>
      </c>
      <c r="F15" s="114">
        <v>40603</v>
      </c>
      <c r="G15" s="110">
        <v>0</v>
      </c>
      <c r="H15" s="109">
        <f t="shared" si="0"/>
        <v>0</v>
      </c>
      <c r="J15" s="105"/>
    </row>
    <row r="16" spans="1:10" x14ac:dyDescent="0.25">
      <c r="A16" t="s">
        <v>82</v>
      </c>
      <c r="B16" t="s">
        <v>83</v>
      </c>
      <c r="C16" s="106">
        <v>38309</v>
      </c>
    </row>
    <row r="17" spans="1:8" x14ac:dyDescent="0.25">
      <c r="A17" t="s">
        <v>82</v>
      </c>
      <c r="B17" t="s">
        <v>84</v>
      </c>
      <c r="C17" t="s">
        <v>85</v>
      </c>
      <c r="H17" s="121">
        <f>SUM(H4:H16)</f>
        <v>172</v>
      </c>
    </row>
    <row r="20" spans="1:8" ht="18.75" x14ac:dyDescent="0.3">
      <c r="A20" s="107" t="s">
        <v>89</v>
      </c>
      <c r="E20" s="108">
        <v>2001</v>
      </c>
      <c r="G20" s="115">
        <v>2011</v>
      </c>
      <c r="H20" t="s">
        <v>88</v>
      </c>
    </row>
    <row r="21" spans="1:8" x14ac:dyDescent="0.25">
      <c r="E21" t="s">
        <v>39</v>
      </c>
      <c r="G21" s="110" t="s">
        <v>39</v>
      </c>
    </row>
    <row r="22" spans="1:8" x14ac:dyDescent="0.25">
      <c r="E22" t="s">
        <v>68</v>
      </c>
      <c r="G22" s="110" t="s">
        <v>68</v>
      </c>
    </row>
    <row r="23" spans="1:8" x14ac:dyDescent="0.25">
      <c r="A23" t="s">
        <v>90</v>
      </c>
      <c r="B23" t="s">
        <v>70</v>
      </c>
      <c r="C23" t="s">
        <v>17</v>
      </c>
      <c r="D23" s="105">
        <v>36982</v>
      </c>
      <c r="E23">
        <v>2288</v>
      </c>
      <c r="F23" s="114">
        <v>40603</v>
      </c>
      <c r="G23" s="110">
        <v>2419</v>
      </c>
      <c r="H23" s="109">
        <f t="shared" ref="H23:H34" si="1">SUM(G23)-E23</f>
        <v>131</v>
      </c>
    </row>
    <row r="24" spans="1:8" x14ac:dyDescent="0.25">
      <c r="A24" t="s">
        <v>91</v>
      </c>
      <c r="B24" t="s">
        <v>70</v>
      </c>
      <c r="C24" t="s">
        <v>17</v>
      </c>
      <c r="D24" s="105">
        <v>36982</v>
      </c>
      <c r="E24">
        <v>2288</v>
      </c>
      <c r="F24" s="114">
        <v>40603</v>
      </c>
      <c r="G24" s="110">
        <v>2419</v>
      </c>
      <c r="H24" s="109">
        <f t="shared" si="1"/>
        <v>131</v>
      </c>
    </row>
    <row r="25" spans="1:8" x14ac:dyDescent="0.25">
      <c r="A25" t="s">
        <v>92</v>
      </c>
      <c r="B25" t="s">
        <v>70</v>
      </c>
      <c r="C25" t="s">
        <v>17</v>
      </c>
      <c r="D25" s="105">
        <v>36982</v>
      </c>
      <c r="E25">
        <v>2254</v>
      </c>
      <c r="F25" s="114">
        <v>40603</v>
      </c>
      <c r="G25" s="110">
        <v>2372</v>
      </c>
      <c r="H25" s="109">
        <f t="shared" si="1"/>
        <v>118</v>
      </c>
    </row>
    <row r="26" spans="1:8" x14ac:dyDescent="0.25">
      <c r="A26" t="s">
        <v>93</v>
      </c>
      <c r="B26" t="s">
        <v>70</v>
      </c>
      <c r="C26" t="s">
        <v>17</v>
      </c>
      <c r="D26" s="105">
        <v>36982</v>
      </c>
      <c r="E26">
        <v>420</v>
      </c>
      <c r="F26" s="114">
        <v>40603</v>
      </c>
      <c r="G26" s="110">
        <v>460</v>
      </c>
      <c r="H26" s="109">
        <f t="shared" si="1"/>
        <v>40</v>
      </c>
    </row>
    <row r="27" spans="1:8" x14ac:dyDescent="0.25">
      <c r="A27" t="s">
        <v>94</v>
      </c>
      <c r="B27" t="s">
        <v>70</v>
      </c>
      <c r="C27" t="s">
        <v>17</v>
      </c>
      <c r="D27" s="105">
        <v>36982</v>
      </c>
      <c r="E27">
        <v>1395</v>
      </c>
      <c r="F27" s="114">
        <v>40603</v>
      </c>
      <c r="G27" s="110">
        <v>1493</v>
      </c>
      <c r="H27" s="109">
        <f t="shared" si="1"/>
        <v>98</v>
      </c>
    </row>
    <row r="28" spans="1:8" x14ac:dyDescent="0.25">
      <c r="A28" t="s">
        <v>95</v>
      </c>
      <c r="B28" t="s">
        <v>70</v>
      </c>
      <c r="C28" t="s">
        <v>17</v>
      </c>
      <c r="D28" s="105">
        <v>36982</v>
      </c>
      <c r="E28">
        <v>439</v>
      </c>
      <c r="F28" s="114">
        <v>40603</v>
      </c>
      <c r="G28" s="110">
        <v>419</v>
      </c>
      <c r="H28" s="109">
        <f t="shared" si="1"/>
        <v>-20</v>
      </c>
    </row>
    <row r="29" spans="1:8" x14ac:dyDescent="0.25">
      <c r="A29" t="s">
        <v>96</v>
      </c>
      <c r="B29" t="s">
        <v>70</v>
      </c>
      <c r="C29" t="s">
        <v>17</v>
      </c>
      <c r="D29" s="105">
        <v>36982</v>
      </c>
      <c r="E29">
        <v>34</v>
      </c>
      <c r="F29" s="114">
        <v>40603</v>
      </c>
      <c r="G29" s="110">
        <v>47</v>
      </c>
      <c r="H29" s="109">
        <f t="shared" si="1"/>
        <v>13</v>
      </c>
    </row>
    <row r="30" spans="1:8" x14ac:dyDescent="0.25">
      <c r="A30" t="s">
        <v>97</v>
      </c>
      <c r="B30" t="s">
        <v>70</v>
      </c>
      <c r="C30" t="s">
        <v>17</v>
      </c>
      <c r="D30" s="105">
        <v>36982</v>
      </c>
      <c r="E30">
        <v>19</v>
      </c>
      <c r="F30" s="114">
        <v>40603</v>
      </c>
      <c r="G30" s="110">
        <v>32</v>
      </c>
      <c r="H30" s="109">
        <f t="shared" si="1"/>
        <v>13</v>
      </c>
    </row>
    <row r="31" spans="1:8" x14ac:dyDescent="0.25">
      <c r="A31" t="s">
        <v>98</v>
      </c>
      <c r="B31" t="s">
        <v>70</v>
      </c>
      <c r="C31" t="s">
        <v>17</v>
      </c>
      <c r="D31" s="105">
        <v>36982</v>
      </c>
      <c r="E31">
        <v>3</v>
      </c>
      <c r="F31" s="114">
        <v>40603</v>
      </c>
      <c r="G31" s="110">
        <v>3</v>
      </c>
      <c r="H31" s="109">
        <f t="shared" si="1"/>
        <v>0</v>
      </c>
    </row>
    <row r="32" spans="1:8" x14ac:dyDescent="0.25">
      <c r="A32" t="s">
        <v>99</v>
      </c>
      <c r="B32" t="s">
        <v>70</v>
      </c>
      <c r="C32" t="s">
        <v>17</v>
      </c>
      <c r="D32" s="105">
        <v>36982</v>
      </c>
      <c r="E32">
        <v>12</v>
      </c>
      <c r="F32" s="114">
        <v>40603</v>
      </c>
      <c r="G32" s="110">
        <v>12</v>
      </c>
      <c r="H32" s="109">
        <f t="shared" si="1"/>
        <v>0</v>
      </c>
    </row>
    <row r="33" spans="1:8" x14ac:dyDescent="0.25">
      <c r="A33" t="s">
        <v>100</v>
      </c>
      <c r="B33" t="s">
        <v>70</v>
      </c>
      <c r="C33" t="s">
        <v>17</v>
      </c>
      <c r="D33" s="105">
        <v>36982</v>
      </c>
      <c r="E33">
        <v>0</v>
      </c>
      <c r="F33" s="114">
        <v>40603</v>
      </c>
      <c r="G33" s="110">
        <v>0</v>
      </c>
      <c r="H33" s="109">
        <f t="shared" si="1"/>
        <v>0</v>
      </c>
    </row>
    <row r="34" spans="1:8" x14ac:dyDescent="0.25">
      <c r="A34" t="s">
        <v>101</v>
      </c>
      <c r="B34" t="s">
        <v>70</v>
      </c>
      <c r="C34" t="s">
        <v>17</v>
      </c>
      <c r="D34" s="105">
        <v>36982</v>
      </c>
      <c r="E34">
        <v>0</v>
      </c>
      <c r="F34" s="114">
        <v>40603</v>
      </c>
      <c r="G34" s="110">
        <v>0</v>
      </c>
      <c r="H34" s="109">
        <f t="shared" si="1"/>
        <v>0</v>
      </c>
    </row>
    <row r="38" spans="1:8" x14ac:dyDescent="0.25">
      <c r="A38" t="s">
        <v>102</v>
      </c>
      <c r="E38" s="108">
        <v>2001</v>
      </c>
      <c r="G38" s="115">
        <v>2011</v>
      </c>
      <c r="H38" t="s">
        <v>88</v>
      </c>
    </row>
    <row r="39" spans="1:8" x14ac:dyDescent="0.25">
      <c r="G39" s="110" t="s">
        <v>39</v>
      </c>
    </row>
    <row r="40" spans="1:8" x14ac:dyDescent="0.25">
      <c r="G40" s="110" t="s">
        <v>68</v>
      </c>
    </row>
    <row r="41" spans="1:8" x14ac:dyDescent="0.25">
      <c r="A41" t="s">
        <v>103</v>
      </c>
      <c r="B41" t="s">
        <v>70</v>
      </c>
      <c r="C41" t="s">
        <v>104</v>
      </c>
      <c r="F41" s="114">
        <v>40603</v>
      </c>
      <c r="G41" s="110">
        <v>1138</v>
      </c>
    </row>
    <row r="42" spans="1:8" x14ac:dyDescent="0.25">
      <c r="A42" t="s">
        <v>105</v>
      </c>
      <c r="B42" t="s">
        <v>70</v>
      </c>
      <c r="C42" t="s">
        <v>104</v>
      </c>
      <c r="F42" s="114">
        <v>40603</v>
      </c>
      <c r="G42" s="110">
        <v>1138</v>
      </c>
    </row>
    <row r="43" spans="1:8" x14ac:dyDescent="0.25">
      <c r="A43" t="s">
        <v>108</v>
      </c>
      <c r="B43" t="s">
        <v>70</v>
      </c>
      <c r="C43" t="s">
        <v>104</v>
      </c>
      <c r="F43" s="114">
        <v>40603</v>
      </c>
      <c r="G43" s="110">
        <v>0</v>
      </c>
    </row>
    <row r="44" spans="1:8" x14ac:dyDescent="0.25">
      <c r="A44" t="s">
        <v>109</v>
      </c>
      <c r="B44" t="s">
        <v>70</v>
      </c>
      <c r="C44" t="s">
        <v>104</v>
      </c>
      <c r="F44" s="114">
        <v>40603</v>
      </c>
      <c r="G44" s="110">
        <v>0</v>
      </c>
    </row>
    <row r="45" spans="1:8" x14ac:dyDescent="0.25">
      <c r="A45" t="s">
        <v>69</v>
      </c>
      <c r="B45" t="s">
        <v>70</v>
      </c>
      <c r="C45" t="s">
        <v>110</v>
      </c>
      <c r="F45" s="114">
        <v>40603</v>
      </c>
      <c r="G45" s="110">
        <v>1138</v>
      </c>
    </row>
    <row r="46" spans="1:8" x14ac:dyDescent="0.25">
      <c r="A46" t="s">
        <v>111</v>
      </c>
      <c r="B46" t="s">
        <v>70</v>
      </c>
      <c r="C46" t="s">
        <v>110</v>
      </c>
      <c r="E46">
        <v>1039</v>
      </c>
      <c r="F46" s="114">
        <v>40603</v>
      </c>
      <c r="G46" s="110">
        <v>1110</v>
      </c>
      <c r="H46" s="109">
        <f t="shared" ref="H46:H54" si="2">SUM(G46)-E46</f>
        <v>71</v>
      </c>
    </row>
    <row r="47" spans="1:8" x14ac:dyDescent="0.25">
      <c r="A47" t="s">
        <v>112</v>
      </c>
      <c r="B47" t="s">
        <v>70</v>
      </c>
      <c r="C47" t="s">
        <v>110</v>
      </c>
      <c r="E47">
        <v>28</v>
      </c>
      <c r="F47" s="114">
        <v>40603</v>
      </c>
      <c r="G47" s="110">
        <v>28</v>
      </c>
      <c r="H47" s="109" t="s">
        <v>120</v>
      </c>
    </row>
    <row r="48" spans="1:8" x14ac:dyDescent="0.25">
      <c r="A48" t="s">
        <v>113</v>
      </c>
      <c r="B48" t="s">
        <v>70</v>
      </c>
      <c r="C48" t="s">
        <v>110</v>
      </c>
      <c r="E48">
        <v>180</v>
      </c>
      <c r="F48" s="114">
        <v>40603</v>
      </c>
      <c r="G48" s="110">
        <v>192</v>
      </c>
      <c r="H48" s="109">
        <f t="shared" si="2"/>
        <v>12</v>
      </c>
    </row>
    <row r="49" spans="1:9" x14ac:dyDescent="0.25">
      <c r="A49" t="s">
        <v>114</v>
      </c>
      <c r="B49" t="s">
        <v>70</v>
      </c>
      <c r="C49" t="s">
        <v>110</v>
      </c>
      <c r="E49">
        <v>652</v>
      </c>
      <c r="F49" s="114">
        <v>40603</v>
      </c>
      <c r="G49" s="110">
        <v>700</v>
      </c>
      <c r="H49" s="109">
        <f t="shared" si="2"/>
        <v>48</v>
      </c>
    </row>
    <row r="50" spans="1:9" x14ac:dyDescent="0.25">
      <c r="A50" t="s">
        <v>115</v>
      </c>
      <c r="B50" t="s">
        <v>70</v>
      </c>
      <c r="C50" t="s">
        <v>110</v>
      </c>
      <c r="E50">
        <v>212</v>
      </c>
      <c r="F50" s="114">
        <v>40603</v>
      </c>
      <c r="G50" s="110">
        <v>214</v>
      </c>
      <c r="H50" s="109">
        <f t="shared" si="2"/>
        <v>2</v>
      </c>
    </row>
    <row r="51" spans="1:9" x14ac:dyDescent="0.25">
      <c r="A51" t="s">
        <v>116</v>
      </c>
      <c r="B51" t="s">
        <v>70</v>
      </c>
      <c r="C51" t="s">
        <v>110</v>
      </c>
      <c r="E51">
        <v>17</v>
      </c>
      <c r="F51" s="114">
        <v>40603</v>
      </c>
      <c r="G51" s="110">
        <v>25</v>
      </c>
      <c r="H51" s="109">
        <f t="shared" si="2"/>
        <v>8</v>
      </c>
    </row>
    <row r="52" spans="1:9" x14ac:dyDescent="0.25">
      <c r="A52" t="s">
        <v>117</v>
      </c>
      <c r="B52" t="s">
        <v>70</v>
      </c>
      <c r="C52" t="s">
        <v>110</v>
      </c>
      <c r="E52">
        <v>3</v>
      </c>
      <c r="F52" s="114">
        <v>40603</v>
      </c>
      <c r="G52" s="110">
        <v>2</v>
      </c>
      <c r="H52" s="109">
        <f t="shared" si="2"/>
        <v>-1</v>
      </c>
    </row>
    <row r="53" spans="1:9" x14ac:dyDescent="0.25">
      <c r="A53" t="s">
        <v>118</v>
      </c>
      <c r="B53" t="s">
        <v>70</v>
      </c>
      <c r="C53" t="s">
        <v>110</v>
      </c>
      <c r="E53">
        <v>6</v>
      </c>
      <c r="F53" s="114">
        <v>40603</v>
      </c>
      <c r="G53" s="110">
        <v>5</v>
      </c>
      <c r="H53" s="109">
        <f t="shared" si="2"/>
        <v>-1</v>
      </c>
    </row>
    <row r="54" spans="1:9" x14ac:dyDescent="0.25">
      <c r="A54" t="s">
        <v>119</v>
      </c>
      <c r="B54" t="s">
        <v>70</v>
      </c>
      <c r="C54" t="s">
        <v>110</v>
      </c>
      <c r="E54">
        <v>0</v>
      </c>
      <c r="F54" s="114">
        <v>40603</v>
      </c>
      <c r="G54" s="110">
        <v>0</v>
      </c>
      <c r="H54" s="109">
        <f t="shared" si="2"/>
        <v>0</v>
      </c>
    </row>
    <row r="57" spans="1:9" ht="18.75" x14ac:dyDescent="0.3">
      <c r="A57" s="107" t="s">
        <v>121</v>
      </c>
      <c r="E57" s="108">
        <v>2001</v>
      </c>
      <c r="G57" s="115">
        <v>2011</v>
      </c>
      <c r="H57" t="s">
        <v>88</v>
      </c>
      <c r="I57" s="120" t="s">
        <v>196</v>
      </c>
    </row>
    <row r="58" spans="1:9" x14ac:dyDescent="0.25">
      <c r="E58" t="s">
        <v>39</v>
      </c>
      <c r="G58" s="110" t="s">
        <v>39</v>
      </c>
    </row>
    <row r="59" spans="1:9" x14ac:dyDescent="0.25">
      <c r="E59" t="s">
        <v>68</v>
      </c>
      <c r="G59" s="110" t="s">
        <v>68</v>
      </c>
    </row>
    <row r="60" spans="1:9" x14ac:dyDescent="0.25">
      <c r="A60" t="s">
        <v>122</v>
      </c>
      <c r="B60" t="s">
        <v>70</v>
      </c>
      <c r="C60" t="s">
        <v>110</v>
      </c>
      <c r="D60" s="105">
        <v>36982</v>
      </c>
      <c r="E60">
        <v>1042</v>
      </c>
      <c r="F60" s="114">
        <v>40603</v>
      </c>
      <c r="G60" s="110">
        <v>1110</v>
      </c>
      <c r="H60" s="109">
        <f t="shared" ref="H60:H68" si="3">SUM(G60)-E60</f>
        <v>68</v>
      </c>
      <c r="I60" s="118" t="s">
        <v>120</v>
      </c>
    </row>
    <row r="61" spans="1:9" x14ac:dyDescent="0.25">
      <c r="A61" t="s">
        <v>123</v>
      </c>
      <c r="B61" t="s">
        <v>70</v>
      </c>
      <c r="C61" t="s">
        <v>110</v>
      </c>
      <c r="D61" s="105">
        <v>36982</v>
      </c>
      <c r="E61">
        <v>329</v>
      </c>
      <c r="F61" s="114">
        <v>40603</v>
      </c>
      <c r="G61" s="110">
        <v>339</v>
      </c>
      <c r="H61" s="109">
        <f t="shared" si="3"/>
        <v>10</v>
      </c>
      <c r="I61" s="118">
        <f>SUM((G61)/G60)*100</f>
        <v>30.54054054054054</v>
      </c>
    </row>
    <row r="62" spans="1:9" x14ac:dyDescent="0.25">
      <c r="A62" t="s">
        <v>124</v>
      </c>
      <c r="B62" t="s">
        <v>70</v>
      </c>
      <c r="C62" t="s">
        <v>110</v>
      </c>
      <c r="D62" s="105">
        <v>36982</v>
      </c>
      <c r="E62">
        <v>377</v>
      </c>
      <c r="F62" s="114">
        <v>40603</v>
      </c>
      <c r="G62" s="110">
        <v>440</v>
      </c>
      <c r="H62" s="109">
        <f t="shared" si="3"/>
        <v>63</v>
      </c>
      <c r="I62" s="118">
        <f>SUM((G62)/G60)*100</f>
        <v>39.63963963963964</v>
      </c>
    </row>
    <row r="63" spans="1:9" x14ac:dyDescent="0.25">
      <c r="A63" t="s">
        <v>125</v>
      </c>
      <c r="B63" t="s">
        <v>70</v>
      </c>
      <c r="C63" t="s">
        <v>110</v>
      </c>
      <c r="D63" s="105">
        <v>36982</v>
      </c>
      <c r="E63">
        <v>175</v>
      </c>
      <c r="F63" s="114">
        <v>40603</v>
      </c>
      <c r="G63" s="110">
        <v>170</v>
      </c>
      <c r="H63" s="109">
        <f t="shared" si="3"/>
        <v>-5</v>
      </c>
      <c r="I63" s="118">
        <f>SUM((G63)/G60)*100</f>
        <v>15.315315315315313</v>
      </c>
    </row>
    <row r="64" spans="1:9" x14ac:dyDescent="0.25">
      <c r="A64" t="s">
        <v>126</v>
      </c>
      <c r="B64" t="s">
        <v>70</v>
      </c>
      <c r="C64" t="s">
        <v>110</v>
      </c>
      <c r="D64" s="105">
        <v>36982</v>
      </c>
      <c r="E64">
        <v>115</v>
      </c>
      <c r="F64" s="114">
        <v>40603</v>
      </c>
      <c r="G64" s="110">
        <v>124</v>
      </c>
      <c r="H64" s="109">
        <f t="shared" si="3"/>
        <v>9</v>
      </c>
      <c r="I64" s="118">
        <f>SUM((G64)/G60)*100</f>
        <v>11.171171171171171</v>
      </c>
    </row>
    <row r="65" spans="1:9" x14ac:dyDescent="0.25">
      <c r="A65" t="s">
        <v>127</v>
      </c>
      <c r="B65" t="s">
        <v>70</v>
      </c>
      <c r="C65" t="s">
        <v>110</v>
      </c>
      <c r="D65" s="105">
        <v>36982</v>
      </c>
      <c r="E65">
        <v>37</v>
      </c>
      <c r="F65" s="114">
        <v>40603</v>
      </c>
      <c r="G65" s="110">
        <v>31</v>
      </c>
      <c r="H65" s="109">
        <f t="shared" si="3"/>
        <v>-6</v>
      </c>
      <c r="I65" s="118">
        <f>SUM((G65)/G60)*100</f>
        <v>2.7927927927927927</v>
      </c>
    </row>
    <row r="66" spans="1:9" x14ac:dyDescent="0.25">
      <c r="A66" t="s">
        <v>128</v>
      </c>
      <c r="B66" t="s">
        <v>70</v>
      </c>
      <c r="C66" t="s">
        <v>110</v>
      </c>
      <c r="D66" s="105">
        <v>36982</v>
      </c>
      <c r="E66">
        <v>9</v>
      </c>
      <c r="F66" s="114">
        <v>40603</v>
      </c>
      <c r="G66" s="110">
        <v>3</v>
      </c>
      <c r="H66" s="109">
        <f t="shared" si="3"/>
        <v>-6</v>
      </c>
      <c r="I66" s="118">
        <f>SUM((G66)/G60)*100</f>
        <v>0.27027027027027029</v>
      </c>
    </row>
    <row r="67" spans="1:9" x14ac:dyDescent="0.25">
      <c r="A67" t="s">
        <v>129</v>
      </c>
      <c r="B67" t="s">
        <v>70</v>
      </c>
      <c r="C67" t="s">
        <v>110</v>
      </c>
      <c r="D67" s="105">
        <v>36982</v>
      </c>
      <c r="E67">
        <v>0</v>
      </c>
      <c r="F67" s="114">
        <v>40603</v>
      </c>
      <c r="G67" s="110">
        <v>3</v>
      </c>
      <c r="H67" s="109">
        <f t="shared" si="3"/>
        <v>3</v>
      </c>
      <c r="I67" s="118">
        <f>SUM((G67)/G60)*100</f>
        <v>0.27027027027027029</v>
      </c>
    </row>
    <row r="68" spans="1:9" x14ac:dyDescent="0.25">
      <c r="A68" t="s">
        <v>130</v>
      </c>
      <c r="B68" t="s">
        <v>70</v>
      </c>
      <c r="C68" t="s">
        <v>110</v>
      </c>
      <c r="D68" s="105">
        <v>36982</v>
      </c>
      <c r="E68">
        <v>0</v>
      </c>
      <c r="F68" s="114">
        <v>40603</v>
      </c>
      <c r="G68" s="110">
        <v>0</v>
      </c>
      <c r="H68" s="109">
        <f t="shared" si="3"/>
        <v>0</v>
      </c>
      <c r="I68" s="118">
        <f t="shared" ref="I68" si="4">SUM((G68)/G67)*100</f>
        <v>0</v>
      </c>
    </row>
    <row r="69" spans="1:9" x14ac:dyDescent="0.25">
      <c r="I69" s="119">
        <f>SUM(I61:I68)</f>
        <v>100</v>
      </c>
    </row>
    <row r="71" spans="1:9" ht="18.75" x14ac:dyDescent="0.3">
      <c r="A71" s="107" t="s">
        <v>131</v>
      </c>
      <c r="E71" s="108">
        <v>2001</v>
      </c>
      <c r="G71" s="115">
        <v>2011</v>
      </c>
      <c r="H71" t="s">
        <v>88</v>
      </c>
      <c r="I71" s="120" t="s">
        <v>196</v>
      </c>
    </row>
    <row r="72" spans="1:9" x14ac:dyDescent="0.25">
      <c r="E72" t="s">
        <v>39</v>
      </c>
      <c r="G72" s="110" t="s">
        <v>39</v>
      </c>
    </row>
    <row r="73" spans="1:9" x14ac:dyDescent="0.25">
      <c r="E73" t="s">
        <v>68</v>
      </c>
      <c r="G73" s="110" t="s">
        <v>68</v>
      </c>
    </row>
    <row r="74" spans="1:9" x14ac:dyDescent="0.25">
      <c r="A74" t="s">
        <v>132</v>
      </c>
      <c r="B74" t="s">
        <v>70</v>
      </c>
      <c r="C74" t="s">
        <v>20</v>
      </c>
      <c r="D74" s="105">
        <v>36982</v>
      </c>
      <c r="E74">
        <v>1035</v>
      </c>
      <c r="F74" s="114">
        <v>40603</v>
      </c>
      <c r="G74" s="110">
        <v>1110</v>
      </c>
      <c r="H74" s="109">
        <f t="shared" ref="H74:H81" si="5">SUM(G74)-E74</f>
        <v>75</v>
      </c>
    </row>
    <row r="75" spans="1:9" x14ac:dyDescent="0.25">
      <c r="A75" t="s">
        <v>133</v>
      </c>
      <c r="B75" t="s">
        <v>70</v>
      </c>
      <c r="C75" t="s">
        <v>20</v>
      </c>
      <c r="D75" s="105">
        <v>36982</v>
      </c>
      <c r="E75">
        <v>0</v>
      </c>
      <c r="F75" s="114">
        <v>40603</v>
      </c>
      <c r="G75" s="110">
        <v>0</v>
      </c>
      <c r="H75" s="109">
        <f t="shared" si="5"/>
        <v>0</v>
      </c>
      <c r="I75" s="118">
        <f>SUM((G75)/G74)*100</f>
        <v>0</v>
      </c>
    </row>
    <row r="76" spans="1:9" x14ac:dyDescent="0.25">
      <c r="A76" t="s">
        <v>134</v>
      </c>
      <c r="B76" t="s">
        <v>70</v>
      </c>
      <c r="C76" t="s">
        <v>20</v>
      </c>
      <c r="D76" s="105">
        <v>36982</v>
      </c>
      <c r="E76">
        <v>5</v>
      </c>
      <c r="F76" s="114">
        <v>40603</v>
      </c>
      <c r="G76" s="110">
        <v>4</v>
      </c>
      <c r="H76" s="109">
        <f t="shared" si="5"/>
        <v>-1</v>
      </c>
      <c r="I76" s="118">
        <f>SUM((G76)/G74)*100</f>
        <v>0.36036036036036034</v>
      </c>
    </row>
    <row r="77" spans="1:9" x14ac:dyDescent="0.25">
      <c r="A77" t="s">
        <v>135</v>
      </c>
      <c r="B77" t="s">
        <v>70</v>
      </c>
      <c r="C77" t="s">
        <v>20</v>
      </c>
      <c r="D77" s="105">
        <v>36982</v>
      </c>
      <c r="E77">
        <v>86</v>
      </c>
      <c r="F77" s="114">
        <v>40603</v>
      </c>
      <c r="G77" s="110">
        <v>90</v>
      </c>
      <c r="H77" s="109">
        <f t="shared" si="5"/>
        <v>4</v>
      </c>
      <c r="I77" s="118">
        <f>SUM((G77)/G74)*100</f>
        <v>8.1081081081081088</v>
      </c>
    </row>
    <row r="78" spans="1:9" x14ac:dyDescent="0.25">
      <c r="A78" t="s">
        <v>136</v>
      </c>
      <c r="B78" t="s">
        <v>70</v>
      </c>
      <c r="C78" t="s">
        <v>20</v>
      </c>
      <c r="D78" s="105">
        <v>36982</v>
      </c>
      <c r="E78">
        <v>238</v>
      </c>
      <c r="F78" s="114">
        <v>40603</v>
      </c>
      <c r="G78" s="110">
        <v>285</v>
      </c>
      <c r="H78" s="109">
        <f t="shared" si="5"/>
        <v>47</v>
      </c>
      <c r="I78" s="118">
        <f>SUM((G78)/G74)*100</f>
        <v>25.675675675675674</v>
      </c>
    </row>
    <row r="79" spans="1:9" x14ac:dyDescent="0.25">
      <c r="A79" t="s">
        <v>137</v>
      </c>
      <c r="B79" t="s">
        <v>70</v>
      </c>
      <c r="C79" t="s">
        <v>20</v>
      </c>
      <c r="D79" s="105">
        <v>36982</v>
      </c>
      <c r="E79">
        <v>285</v>
      </c>
      <c r="F79" s="114">
        <v>40603</v>
      </c>
      <c r="G79" s="110">
        <v>260</v>
      </c>
      <c r="H79" s="109">
        <f t="shared" si="5"/>
        <v>-25</v>
      </c>
      <c r="I79" s="118">
        <f>SUM((G79)/G74)*100</f>
        <v>23.423423423423422</v>
      </c>
    </row>
    <row r="80" spans="1:9" x14ac:dyDescent="0.25">
      <c r="A80" t="s">
        <v>138</v>
      </c>
      <c r="B80" t="s">
        <v>70</v>
      </c>
      <c r="C80" t="s">
        <v>20</v>
      </c>
      <c r="D80" s="105">
        <v>36982</v>
      </c>
      <c r="E80">
        <v>184</v>
      </c>
      <c r="F80" s="114">
        <v>40603</v>
      </c>
      <c r="G80" s="110">
        <v>186</v>
      </c>
      <c r="H80" s="109">
        <f t="shared" si="5"/>
        <v>2</v>
      </c>
      <c r="I80" s="118">
        <f>SUM((G80)/G74)*100</f>
        <v>16.756756756756758</v>
      </c>
    </row>
    <row r="81" spans="1:9" x14ac:dyDescent="0.25">
      <c r="A81" t="s">
        <v>139</v>
      </c>
      <c r="B81" t="s">
        <v>70</v>
      </c>
      <c r="C81" t="s">
        <v>20</v>
      </c>
      <c r="D81" s="105">
        <v>36982</v>
      </c>
      <c r="E81">
        <v>128</v>
      </c>
      <c r="F81" s="114">
        <v>40603</v>
      </c>
      <c r="G81" s="110">
        <v>148</v>
      </c>
      <c r="H81" s="109">
        <f t="shared" si="5"/>
        <v>20</v>
      </c>
      <c r="I81" s="118">
        <f>SUM((G81)/G74)*100</f>
        <v>13.333333333333334</v>
      </c>
    </row>
    <row r="82" spans="1:9" x14ac:dyDescent="0.25">
      <c r="A82" t="s">
        <v>140</v>
      </c>
      <c r="B82" t="s">
        <v>70</v>
      </c>
      <c r="C82" t="s">
        <v>20</v>
      </c>
      <c r="D82" s="105">
        <v>36982</v>
      </c>
      <c r="E82">
        <v>109</v>
      </c>
      <c r="F82" s="114">
        <v>40603</v>
      </c>
      <c r="G82" s="110">
        <v>77</v>
      </c>
      <c r="H82" s="109">
        <f>SUM(G82:G83)-E82</f>
        <v>28</v>
      </c>
      <c r="I82" s="118">
        <f>SUM((G82)/G74)*100</f>
        <v>6.9369369369369371</v>
      </c>
    </row>
    <row r="83" spans="1:9" x14ac:dyDescent="0.25">
      <c r="A83" t="s">
        <v>141</v>
      </c>
      <c r="F83" s="114">
        <v>40603</v>
      </c>
      <c r="G83" s="110">
        <v>60</v>
      </c>
      <c r="H83" s="109" t="s">
        <v>120</v>
      </c>
      <c r="I83" s="118">
        <f>SUM((G83)/G74)*100</f>
        <v>5.4054054054054053</v>
      </c>
    </row>
    <row r="84" spans="1:9" x14ac:dyDescent="0.25">
      <c r="I84" s="118">
        <f>SUM(I75:I83)</f>
        <v>99.999999999999986</v>
      </c>
    </row>
    <row r="86" spans="1:9" ht="18.75" x14ac:dyDescent="0.3">
      <c r="A86" s="107" t="s">
        <v>197</v>
      </c>
      <c r="E86" s="108">
        <v>2001</v>
      </c>
      <c r="G86" s="115">
        <v>2011</v>
      </c>
      <c r="I86" s="120" t="s">
        <v>196</v>
      </c>
    </row>
    <row r="87" spans="1:9" x14ac:dyDescent="0.25">
      <c r="G87" s="110" t="s">
        <v>39</v>
      </c>
    </row>
    <row r="88" spans="1:9" x14ac:dyDescent="0.25">
      <c r="G88" s="110" t="s">
        <v>68</v>
      </c>
    </row>
    <row r="89" spans="1:9" x14ac:dyDescent="0.25">
      <c r="A89" t="s">
        <v>122</v>
      </c>
      <c r="B89" t="s">
        <v>70</v>
      </c>
      <c r="C89" t="s">
        <v>110</v>
      </c>
      <c r="F89" s="114">
        <v>40603</v>
      </c>
      <c r="G89" s="110">
        <v>1110</v>
      </c>
    </row>
    <row r="90" spans="1:9" x14ac:dyDescent="0.25">
      <c r="A90" t="s">
        <v>198</v>
      </c>
      <c r="B90" t="s">
        <v>70</v>
      </c>
      <c r="C90" t="s">
        <v>110</v>
      </c>
      <c r="F90" s="114">
        <v>40603</v>
      </c>
      <c r="G90" s="110">
        <v>1</v>
      </c>
      <c r="I90" s="118">
        <f>SUM((G90)/G89)*100</f>
        <v>9.0090090090090086E-2</v>
      </c>
    </row>
    <row r="91" spans="1:9" x14ac:dyDescent="0.25">
      <c r="A91" t="s">
        <v>199</v>
      </c>
      <c r="B91" t="s">
        <v>70</v>
      </c>
      <c r="C91" t="s">
        <v>110</v>
      </c>
      <c r="F91" s="114">
        <v>40603</v>
      </c>
      <c r="G91" s="110">
        <v>99</v>
      </c>
      <c r="I91" s="118">
        <f>SUM((G91)/G89)*100</f>
        <v>8.9189189189189193</v>
      </c>
    </row>
    <row r="92" spans="1:9" x14ac:dyDescent="0.25">
      <c r="A92" t="s">
        <v>200</v>
      </c>
      <c r="B92" t="s">
        <v>70</v>
      </c>
      <c r="C92" t="s">
        <v>110</v>
      </c>
      <c r="F92" s="114">
        <v>40603</v>
      </c>
      <c r="G92" s="110">
        <v>367</v>
      </c>
      <c r="I92" s="118">
        <f>SUM((G92)/G89)*100</f>
        <v>33.063063063063062</v>
      </c>
    </row>
    <row r="93" spans="1:9" x14ac:dyDescent="0.25">
      <c r="A93" t="s">
        <v>201</v>
      </c>
      <c r="B93" t="s">
        <v>70</v>
      </c>
      <c r="C93" t="s">
        <v>110</v>
      </c>
      <c r="F93" s="114">
        <v>40603</v>
      </c>
      <c r="G93" s="110">
        <v>455</v>
      </c>
      <c r="I93" s="118">
        <f>SUM((G93)/G89)*100</f>
        <v>40.990990990990987</v>
      </c>
    </row>
    <row r="94" spans="1:9" x14ac:dyDescent="0.25">
      <c r="A94" t="s">
        <v>202</v>
      </c>
      <c r="B94" t="s">
        <v>70</v>
      </c>
      <c r="C94" t="s">
        <v>110</v>
      </c>
      <c r="F94" s="114">
        <v>40603</v>
      </c>
      <c r="G94" s="110">
        <v>159</v>
      </c>
      <c r="I94" s="118">
        <f>SUM((G94)/G89)*100</f>
        <v>14.324324324324325</v>
      </c>
    </row>
    <row r="95" spans="1:9" x14ac:dyDescent="0.25">
      <c r="A95" t="s">
        <v>203</v>
      </c>
      <c r="B95" t="s">
        <v>70</v>
      </c>
      <c r="C95" t="s">
        <v>110</v>
      </c>
      <c r="F95" s="114">
        <v>40603</v>
      </c>
      <c r="G95" s="110">
        <v>29</v>
      </c>
      <c r="I95" s="118">
        <f>SUM((G95)/G89)*100</f>
        <v>2.6126126126126126</v>
      </c>
    </row>
    <row r="96" spans="1:9" x14ac:dyDescent="0.25">
      <c r="I96" s="118">
        <f>SUM(I90:I95)</f>
        <v>99.999999999999986</v>
      </c>
    </row>
    <row r="101" spans="1:8" ht="18.75" x14ac:dyDescent="0.3">
      <c r="A101" s="107" t="s">
        <v>142</v>
      </c>
      <c r="E101" s="108">
        <v>2001</v>
      </c>
      <c r="G101" s="115">
        <v>2011</v>
      </c>
      <c r="H101" t="s">
        <v>88</v>
      </c>
    </row>
    <row r="102" spans="1:8" x14ac:dyDescent="0.25">
      <c r="E102" t="s">
        <v>39</v>
      </c>
      <c r="G102" s="110" t="s">
        <v>39</v>
      </c>
    </row>
    <row r="103" spans="1:8" x14ac:dyDescent="0.25">
      <c r="E103" t="s">
        <v>68</v>
      </c>
      <c r="G103" s="110" t="s">
        <v>68</v>
      </c>
    </row>
    <row r="104" spans="1:8" x14ac:dyDescent="0.25">
      <c r="A104" t="s">
        <v>0</v>
      </c>
      <c r="B104" t="s">
        <v>70</v>
      </c>
      <c r="C104" t="s">
        <v>20</v>
      </c>
      <c r="D104" s="105">
        <v>36982</v>
      </c>
      <c r="E104">
        <v>1045</v>
      </c>
      <c r="F104" s="114">
        <v>40603</v>
      </c>
      <c r="G104" s="110">
        <v>1110</v>
      </c>
      <c r="H104" s="109">
        <f t="shared" ref="H104:H117" si="6">SUM(G104)-E104</f>
        <v>65</v>
      </c>
    </row>
    <row r="105" spans="1:8" x14ac:dyDescent="0.25">
      <c r="A105" t="s">
        <v>3</v>
      </c>
      <c r="B105" t="s">
        <v>70</v>
      </c>
      <c r="C105" t="s">
        <v>20</v>
      </c>
      <c r="D105" s="105">
        <v>36982</v>
      </c>
      <c r="E105">
        <v>732</v>
      </c>
      <c r="F105" s="114">
        <v>40603</v>
      </c>
      <c r="G105" s="110">
        <v>770</v>
      </c>
      <c r="H105" s="109">
        <f t="shared" si="6"/>
        <v>38</v>
      </c>
    </row>
    <row r="106" spans="1:8" x14ac:dyDescent="0.25">
      <c r="A106" t="s">
        <v>143</v>
      </c>
      <c r="B106" t="s">
        <v>70</v>
      </c>
      <c r="C106" t="s">
        <v>20</v>
      </c>
      <c r="D106" s="105">
        <v>36982</v>
      </c>
      <c r="E106">
        <v>284</v>
      </c>
      <c r="F106" s="114">
        <v>40603</v>
      </c>
      <c r="G106" s="110">
        <v>348</v>
      </c>
      <c r="H106" s="109">
        <f t="shared" si="6"/>
        <v>64</v>
      </c>
    </row>
    <row r="107" spans="1:8" x14ac:dyDescent="0.25">
      <c r="A107" t="s">
        <v>144</v>
      </c>
      <c r="B107" t="s">
        <v>70</v>
      </c>
      <c r="C107" t="s">
        <v>20</v>
      </c>
      <c r="D107" s="105">
        <v>36982</v>
      </c>
      <c r="E107">
        <v>440</v>
      </c>
      <c r="F107" s="114">
        <v>40603</v>
      </c>
      <c r="G107" s="110">
        <v>422</v>
      </c>
      <c r="H107" s="109">
        <f t="shared" si="6"/>
        <v>-18</v>
      </c>
    </row>
    <row r="108" spans="1:8" x14ac:dyDescent="0.25">
      <c r="A108" t="s">
        <v>145</v>
      </c>
      <c r="B108" t="s">
        <v>70</v>
      </c>
      <c r="C108" t="s">
        <v>20</v>
      </c>
      <c r="D108" s="105">
        <v>36982</v>
      </c>
      <c r="E108">
        <v>8</v>
      </c>
      <c r="F108" s="114">
        <v>40603</v>
      </c>
      <c r="G108" s="110">
        <v>1</v>
      </c>
      <c r="H108" s="109">
        <f t="shared" si="6"/>
        <v>-7</v>
      </c>
    </row>
    <row r="109" spans="1:8" x14ac:dyDescent="0.25">
      <c r="A109" t="s">
        <v>5</v>
      </c>
      <c r="B109" t="s">
        <v>70</v>
      </c>
      <c r="C109" t="s">
        <v>20</v>
      </c>
      <c r="D109" s="105">
        <v>36982</v>
      </c>
      <c r="E109">
        <v>263</v>
      </c>
      <c r="F109" s="114">
        <v>40603</v>
      </c>
      <c r="G109" s="110">
        <v>227</v>
      </c>
      <c r="H109" s="109">
        <f t="shared" si="6"/>
        <v>-36</v>
      </c>
    </row>
    <row r="110" spans="1:8" x14ac:dyDescent="0.25">
      <c r="A110" t="s">
        <v>146</v>
      </c>
      <c r="B110" t="s">
        <v>70</v>
      </c>
      <c r="C110" t="s">
        <v>20</v>
      </c>
      <c r="D110" s="105">
        <v>36982</v>
      </c>
      <c r="E110">
        <v>229</v>
      </c>
      <c r="F110" s="114">
        <v>40603</v>
      </c>
      <c r="G110" s="110">
        <v>175</v>
      </c>
      <c r="H110" s="109">
        <f t="shared" si="6"/>
        <v>-54</v>
      </c>
    </row>
    <row r="111" spans="1:8" x14ac:dyDescent="0.25">
      <c r="A111" t="s">
        <v>147</v>
      </c>
      <c r="B111" t="s">
        <v>70</v>
      </c>
      <c r="C111" t="s">
        <v>20</v>
      </c>
      <c r="D111" s="105">
        <v>36982</v>
      </c>
      <c r="E111">
        <v>34</v>
      </c>
      <c r="F111" s="114">
        <v>40603</v>
      </c>
      <c r="G111" s="110">
        <v>52</v>
      </c>
      <c r="H111" s="109">
        <f t="shared" si="6"/>
        <v>18</v>
      </c>
    </row>
    <row r="112" spans="1:8" x14ac:dyDescent="0.25">
      <c r="A112" t="s">
        <v>148</v>
      </c>
      <c r="B112" t="s">
        <v>70</v>
      </c>
      <c r="C112" t="s">
        <v>20</v>
      </c>
      <c r="D112" s="105">
        <v>36982</v>
      </c>
      <c r="E112">
        <v>43</v>
      </c>
      <c r="F112" s="114">
        <v>40603</v>
      </c>
      <c r="G112" s="110">
        <v>104</v>
      </c>
      <c r="H112" s="109">
        <f t="shared" si="6"/>
        <v>61</v>
      </c>
    </row>
    <row r="113" spans="1:9" x14ac:dyDescent="0.25">
      <c r="A113" t="s">
        <v>149</v>
      </c>
      <c r="B113" t="s">
        <v>70</v>
      </c>
      <c r="C113" t="s">
        <v>20</v>
      </c>
      <c r="D113" s="105">
        <v>36982</v>
      </c>
      <c r="E113">
        <v>34</v>
      </c>
      <c r="F113" s="114">
        <v>40603</v>
      </c>
      <c r="G113" s="110">
        <v>80</v>
      </c>
      <c r="H113" s="109">
        <f t="shared" si="6"/>
        <v>46</v>
      </c>
    </row>
    <row r="114" spans="1:9" x14ac:dyDescent="0.25">
      <c r="A114" t="s">
        <v>150</v>
      </c>
      <c r="B114" t="s">
        <v>70</v>
      </c>
      <c r="C114" t="s">
        <v>20</v>
      </c>
      <c r="D114" s="105">
        <v>36982</v>
      </c>
      <c r="E114">
        <v>3</v>
      </c>
      <c r="F114" s="114">
        <v>40603</v>
      </c>
      <c r="G114" s="110">
        <v>1</v>
      </c>
      <c r="H114" s="109">
        <f t="shared" si="6"/>
        <v>-2</v>
      </c>
    </row>
    <row r="115" spans="1:9" x14ac:dyDescent="0.25">
      <c r="A115" t="s">
        <v>151</v>
      </c>
      <c r="B115" t="s">
        <v>70</v>
      </c>
      <c r="C115" t="s">
        <v>20</v>
      </c>
      <c r="D115" s="105">
        <v>36982</v>
      </c>
      <c r="E115">
        <v>6</v>
      </c>
      <c r="F115" s="114">
        <v>40603</v>
      </c>
      <c r="G115" s="110">
        <v>20</v>
      </c>
      <c r="H115" s="109">
        <f t="shared" si="6"/>
        <v>14</v>
      </c>
    </row>
    <row r="116" spans="1:9" x14ac:dyDescent="0.25">
      <c r="A116" t="s">
        <v>152</v>
      </c>
      <c r="B116" t="s">
        <v>70</v>
      </c>
      <c r="C116" t="s">
        <v>20</v>
      </c>
      <c r="D116" s="105">
        <v>36982</v>
      </c>
      <c r="E116">
        <v>0</v>
      </c>
      <c r="F116" s="114">
        <v>40603</v>
      </c>
      <c r="G116" s="110">
        <v>3</v>
      </c>
      <c r="H116" s="109">
        <f t="shared" si="6"/>
        <v>3</v>
      </c>
    </row>
    <row r="117" spans="1:9" x14ac:dyDescent="0.25">
      <c r="A117" t="s">
        <v>153</v>
      </c>
      <c r="B117" t="s">
        <v>70</v>
      </c>
      <c r="C117" t="s">
        <v>20</v>
      </c>
      <c r="D117" s="105">
        <v>36982</v>
      </c>
      <c r="E117">
        <v>7</v>
      </c>
      <c r="F117" s="114">
        <v>40603</v>
      </c>
      <c r="G117" s="110">
        <v>8</v>
      </c>
      <c r="H117" s="109">
        <f t="shared" si="6"/>
        <v>1</v>
      </c>
    </row>
    <row r="118" spans="1:9" x14ac:dyDescent="0.25">
      <c r="D118" s="105"/>
      <c r="F118" s="114"/>
      <c r="H118" s="109"/>
    </row>
    <row r="119" spans="1:9" x14ac:dyDescent="0.25">
      <c r="F119" s="114"/>
      <c r="H119" s="109"/>
    </row>
    <row r="120" spans="1:9" ht="18.75" x14ac:dyDescent="0.3">
      <c r="A120" s="107" t="s">
        <v>154</v>
      </c>
      <c r="E120" s="108">
        <v>2001</v>
      </c>
      <c r="G120" s="115">
        <v>2011</v>
      </c>
      <c r="H120" t="s">
        <v>88</v>
      </c>
      <c r="I120" s="118" t="s">
        <v>120</v>
      </c>
    </row>
    <row r="121" spans="1:9" x14ac:dyDescent="0.25">
      <c r="E121" s="5" t="s">
        <v>39</v>
      </c>
      <c r="G121" s="110" t="s">
        <v>39</v>
      </c>
      <c r="H121" s="116"/>
    </row>
    <row r="122" spans="1:9" x14ac:dyDescent="0.25">
      <c r="E122" s="5" t="s">
        <v>68</v>
      </c>
      <c r="G122" s="110" t="s">
        <v>68</v>
      </c>
    </row>
    <row r="123" spans="1:9" x14ac:dyDescent="0.25">
      <c r="A123" t="s">
        <v>155</v>
      </c>
      <c r="B123" t="s">
        <v>70</v>
      </c>
      <c r="C123" t="s">
        <v>20</v>
      </c>
      <c r="D123" s="105">
        <v>36982</v>
      </c>
      <c r="E123">
        <v>299</v>
      </c>
      <c r="F123" s="114">
        <v>40603</v>
      </c>
      <c r="G123" s="110">
        <v>334</v>
      </c>
      <c r="H123" s="109">
        <f t="shared" ref="H123:H129" si="7">SUM(G123)-E123</f>
        <v>35</v>
      </c>
      <c r="I123" s="118" t="s">
        <v>120</v>
      </c>
    </row>
    <row r="124" spans="1:9" x14ac:dyDescent="0.25">
      <c r="A124" t="s">
        <v>156</v>
      </c>
      <c r="B124" t="s">
        <v>70</v>
      </c>
      <c r="C124" t="s">
        <v>20</v>
      </c>
      <c r="D124" s="105">
        <v>36982</v>
      </c>
      <c r="E124">
        <v>174</v>
      </c>
      <c r="F124" s="114">
        <v>40603</v>
      </c>
      <c r="G124" s="110">
        <v>228</v>
      </c>
      <c r="H124" s="109">
        <f t="shared" si="7"/>
        <v>54</v>
      </c>
    </row>
    <row r="125" spans="1:9" x14ac:dyDescent="0.25">
      <c r="A125" t="s">
        <v>157</v>
      </c>
      <c r="B125" t="s">
        <v>70</v>
      </c>
      <c r="C125" t="s">
        <v>20</v>
      </c>
      <c r="D125" s="105">
        <v>36982</v>
      </c>
      <c r="F125" s="114">
        <v>40603</v>
      </c>
      <c r="G125" s="110">
        <v>0</v>
      </c>
      <c r="H125" s="109">
        <f t="shared" si="7"/>
        <v>0</v>
      </c>
    </row>
    <row r="126" spans="1:9" x14ac:dyDescent="0.25">
      <c r="A126" t="s">
        <v>158</v>
      </c>
      <c r="B126" t="s">
        <v>70</v>
      </c>
      <c r="C126" t="s">
        <v>17</v>
      </c>
      <c r="D126" s="105">
        <v>36982</v>
      </c>
      <c r="E126">
        <v>102</v>
      </c>
      <c r="F126" s="114">
        <v>40603</v>
      </c>
      <c r="G126" s="110">
        <v>70</v>
      </c>
      <c r="H126" s="109">
        <f t="shared" si="7"/>
        <v>-32</v>
      </c>
    </row>
    <row r="127" spans="1:9" x14ac:dyDescent="0.25">
      <c r="A127" t="s">
        <v>159</v>
      </c>
      <c r="B127" t="s">
        <v>70</v>
      </c>
      <c r="C127" t="s">
        <v>20</v>
      </c>
      <c r="D127" s="105">
        <v>36982</v>
      </c>
      <c r="E127">
        <v>23</v>
      </c>
      <c r="F127" s="114">
        <v>40603</v>
      </c>
      <c r="G127" s="110">
        <v>24</v>
      </c>
      <c r="H127" s="109">
        <f t="shared" si="7"/>
        <v>1</v>
      </c>
    </row>
    <row r="128" spans="1:9" x14ac:dyDescent="0.25">
      <c r="A128" t="s">
        <v>160</v>
      </c>
      <c r="B128" t="s">
        <v>70</v>
      </c>
      <c r="C128" t="s">
        <v>20</v>
      </c>
      <c r="D128" s="105">
        <v>36982</v>
      </c>
      <c r="E128">
        <v>0</v>
      </c>
      <c r="F128" s="114">
        <v>40603</v>
      </c>
      <c r="G128" s="110">
        <v>9</v>
      </c>
      <c r="H128" s="109">
        <f t="shared" si="7"/>
        <v>9</v>
      </c>
    </row>
    <row r="129" spans="1:8" x14ac:dyDescent="0.25">
      <c r="A129" t="s">
        <v>161</v>
      </c>
      <c r="B129" t="s">
        <v>70</v>
      </c>
      <c r="C129" t="s">
        <v>20</v>
      </c>
      <c r="F129" s="114">
        <v>40603</v>
      </c>
      <c r="G129" s="110">
        <v>3</v>
      </c>
      <c r="H129" s="109">
        <f t="shared" si="7"/>
        <v>3</v>
      </c>
    </row>
    <row r="130" spans="1:8" x14ac:dyDescent="0.25">
      <c r="G130" s="117">
        <f>SUM(G123:G129)</f>
        <v>668</v>
      </c>
    </row>
    <row r="132" spans="1:8" ht="18.75" x14ac:dyDescent="0.3">
      <c r="A132" s="107" t="s">
        <v>162</v>
      </c>
      <c r="E132" s="108">
        <v>2001</v>
      </c>
      <c r="G132" s="115">
        <v>2011</v>
      </c>
      <c r="H132" t="s">
        <v>88</v>
      </c>
    </row>
    <row r="133" spans="1:8" x14ac:dyDescent="0.25">
      <c r="E133" s="5" t="s">
        <v>39</v>
      </c>
      <c r="G133" s="110" t="s">
        <v>39</v>
      </c>
    </row>
    <row r="134" spans="1:8" x14ac:dyDescent="0.25">
      <c r="E134" s="5" t="s">
        <v>68</v>
      </c>
      <c r="G134" s="110" t="s">
        <v>68</v>
      </c>
    </row>
    <row r="135" spans="1:8" x14ac:dyDescent="0.25">
      <c r="A135" t="s">
        <v>122</v>
      </c>
      <c r="B135" t="s">
        <v>70</v>
      </c>
      <c r="C135" t="s">
        <v>20</v>
      </c>
      <c r="D135" s="105">
        <v>36982</v>
      </c>
      <c r="E135">
        <v>1038</v>
      </c>
      <c r="F135" s="114">
        <v>40603</v>
      </c>
      <c r="G135" s="110">
        <v>1110</v>
      </c>
      <c r="H135" s="109">
        <f t="shared" ref="H135:H136" si="8">SUM(G135)-E135</f>
        <v>72</v>
      </c>
    </row>
    <row r="136" spans="1:8" x14ac:dyDescent="0.25">
      <c r="A136" t="s">
        <v>163</v>
      </c>
      <c r="B136" t="s">
        <v>70</v>
      </c>
      <c r="C136" t="s">
        <v>20</v>
      </c>
      <c r="D136" s="105">
        <v>36982</v>
      </c>
      <c r="E136">
        <v>9</v>
      </c>
      <c r="F136" s="114">
        <v>40603</v>
      </c>
      <c r="G136" s="110">
        <v>3</v>
      </c>
      <c r="H136" s="109">
        <f t="shared" si="8"/>
        <v>-6</v>
      </c>
    </row>
    <row r="137" spans="1:8" x14ac:dyDescent="0.25">
      <c r="A137" t="s">
        <v>164</v>
      </c>
      <c r="B137" t="s">
        <v>70</v>
      </c>
      <c r="C137" t="s">
        <v>20</v>
      </c>
      <c r="F137" s="114">
        <v>40603</v>
      </c>
      <c r="G137" s="110">
        <v>972</v>
      </c>
    </row>
    <row r="138" spans="1:8" x14ac:dyDescent="0.25">
      <c r="A138" t="s">
        <v>165</v>
      </c>
      <c r="B138" t="s">
        <v>70</v>
      </c>
      <c r="C138" t="s">
        <v>20</v>
      </c>
      <c r="F138" s="114">
        <v>40603</v>
      </c>
      <c r="G138" s="110">
        <v>39</v>
      </c>
    </row>
    <row r="139" spans="1:8" x14ac:dyDescent="0.25">
      <c r="A139" t="s">
        <v>166</v>
      </c>
      <c r="B139" t="s">
        <v>70</v>
      </c>
      <c r="C139" t="s">
        <v>20</v>
      </c>
      <c r="F139" s="114">
        <v>40603</v>
      </c>
      <c r="G139" s="110">
        <v>33</v>
      </c>
    </row>
    <row r="140" spans="1:8" x14ac:dyDescent="0.25">
      <c r="A140" t="s">
        <v>167</v>
      </c>
      <c r="B140" t="s">
        <v>70</v>
      </c>
      <c r="C140" t="s">
        <v>20</v>
      </c>
      <c r="F140" s="114">
        <v>40603</v>
      </c>
      <c r="G140" s="110">
        <v>17</v>
      </c>
    </row>
    <row r="141" spans="1:8" x14ac:dyDescent="0.25">
      <c r="A141" t="s">
        <v>168</v>
      </c>
      <c r="B141" t="s">
        <v>70</v>
      </c>
      <c r="C141" t="s">
        <v>20</v>
      </c>
      <c r="F141" s="114">
        <v>40603</v>
      </c>
      <c r="G141" s="110">
        <v>6</v>
      </c>
    </row>
    <row r="142" spans="1:8" x14ac:dyDescent="0.25">
      <c r="A142" t="s">
        <v>169</v>
      </c>
      <c r="B142" t="s">
        <v>70</v>
      </c>
      <c r="C142" t="s">
        <v>20</v>
      </c>
      <c r="F142" s="114">
        <v>40603</v>
      </c>
      <c r="G142" s="110">
        <v>40</v>
      </c>
    </row>
    <row r="145" spans="1:7" ht="18.75" x14ac:dyDescent="0.3">
      <c r="A145" s="107" t="s">
        <v>170</v>
      </c>
      <c r="E145" s="108">
        <v>2001</v>
      </c>
      <c r="G145" s="115">
        <v>2011</v>
      </c>
    </row>
    <row r="146" spans="1:7" x14ac:dyDescent="0.25">
      <c r="G146" s="110" t="s">
        <v>39</v>
      </c>
    </row>
    <row r="147" spans="1:7" x14ac:dyDescent="0.25">
      <c r="G147" s="110" t="s">
        <v>68</v>
      </c>
    </row>
    <row r="148" spans="1:7" x14ac:dyDescent="0.25">
      <c r="A148" t="s">
        <v>171</v>
      </c>
      <c r="B148" t="s">
        <v>70</v>
      </c>
      <c r="C148" t="s">
        <v>104</v>
      </c>
      <c r="F148" s="114">
        <v>40603</v>
      </c>
      <c r="G148" s="110">
        <v>1147</v>
      </c>
    </row>
    <row r="149" spans="1:7" x14ac:dyDescent="0.25">
      <c r="A149" t="s">
        <v>172</v>
      </c>
      <c r="B149" t="s">
        <v>70</v>
      </c>
      <c r="C149" t="s">
        <v>104</v>
      </c>
      <c r="F149" s="114">
        <v>40603</v>
      </c>
      <c r="G149" s="110">
        <v>678</v>
      </c>
    </row>
    <row r="150" spans="1:7" x14ac:dyDescent="0.25">
      <c r="A150" t="s">
        <v>173</v>
      </c>
      <c r="B150" t="s">
        <v>70</v>
      </c>
      <c r="C150" t="s">
        <v>104</v>
      </c>
      <c r="F150" s="114">
        <v>40603</v>
      </c>
      <c r="G150" s="110">
        <v>144</v>
      </c>
    </row>
    <row r="151" spans="1:7" x14ac:dyDescent="0.25">
      <c r="A151" t="s">
        <v>174</v>
      </c>
      <c r="B151" t="s">
        <v>70</v>
      </c>
      <c r="C151" t="s">
        <v>104</v>
      </c>
      <c r="F151" s="114">
        <v>40603</v>
      </c>
      <c r="G151" s="110">
        <v>259</v>
      </c>
    </row>
    <row r="152" spans="1:7" x14ac:dyDescent="0.25">
      <c r="A152" t="s">
        <v>175</v>
      </c>
      <c r="B152" t="s">
        <v>70</v>
      </c>
      <c r="C152" t="s">
        <v>104</v>
      </c>
      <c r="F152" s="114">
        <v>40603</v>
      </c>
      <c r="G152" s="110">
        <v>32</v>
      </c>
    </row>
    <row r="153" spans="1:7" x14ac:dyDescent="0.25">
      <c r="A153" t="s">
        <v>176</v>
      </c>
      <c r="B153" t="s">
        <v>70</v>
      </c>
      <c r="C153" t="s">
        <v>104</v>
      </c>
      <c r="F153" s="114">
        <v>40603</v>
      </c>
      <c r="G153" s="110">
        <v>23</v>
      </c>
    </row>
    <row r="154" spans="1:7" x14ac:dyDescent="0.25">
      <c r="A154" t="s">
        <v>177</v>
      </c>
      <c r="B154" t="s">
        <v>70</v>
      </c>
      <c r="C154" t="s">
        <v>104</v>
      </c>
      <c r="F154" s="114">
        <v>40603</v>
      </c>
      <c r="G154" s="110">
        <v>7</v>
      </c>
    </row>
    <row r="155" spans="1:7" x14ac:dyDescent="0.25">
      <c r="A155" t="s">
        <v>178</v>
      </c>
      <c r="B155" t="s">
        <v>70</v>
      </c>
      <c r="C155" t="s">
        <v>104</v>
      </c>
      <c r="F155" s="114">
        <v>40603</v>
      </c>
      <c r="G155" s="110">
        <v>4</v>
      </c>
    </row>
    <row r="156" spans="1:7" x14ac:dyDescent="0.25">
      <c r="A156" t="s">
        <v>179</v>
      </c>
      <c r="B156" t="s">
        <v>70</v>
      </c>
      <c r="C156" t="s">
        <v>104</v>
      </c>
      <c r="F156" s="114">
        <v>40603</v>
      </c>
      <c r="G156" s="110">
        <v>0</v>
      </c>
    </row>
    <row r="157" spans="1:7" x14ac:dyDescent="0.25">
      <c r="A157" t="s">
        <v>180</v>
      </c>
      <c r="B157" t="s">
        <v>70</v>
      </c>
      <c r="C157" t="s">
        <v>104</v>
      </c>
      <c r="F157" s="114">
        <v>40603</v>
      </c>
      <c r="G157" s="110">
        <v>0</v>
      </c>
    </row>
    <row r="158" spans="1:7" x14ac:dyDescent="0.25">
      <c r="A158" t="s">
        <v>181</v>
      </c>
      <c r="B158" t="s">
        <v>70</v>
      </c>
      <c r="C158" t="s">
        <v>104</v>
      </c>
      <c r="F158" s="114">
        <v>40603</v>
      </c>
      <c r="G158" s="110">
        <v>0</v>
      </c>
    </row>
    <row r="161" spans="1:7" ht="18.75" x14ac:dyDescent="0.3">
      <c r="A161" s="107" t="s">
        <v>182</v>
      </c>
      <c r="E161" s="108">
        <v>2001</v>
      </c>
      <c r="G161" s="115">
        <v>2011</v>
      </c>
    </row>
    <row r="162" spans="1:7" x14ac:dyDescent="0.25">
      <c r="G162" s="110" t="s">
        <v>39</v>
      </c>
    </row>
    <row r="163" spans="1:7" x14ac:dyDescent="0.25">
      <c r="G163" s="110" t="s">
        <v>68</v>
      </c>
    </row>
    <row r="164" spans="1:7" x14ac:dyDescent="0.25">
      <c r="A164" t="s">
        <v>183</v>
      </c>
      <c r="B164" t="s">
        <v>70</v>
      </c>
      <c r="C164" t="s">
        <v>17</v>
      </c>
      <c r="D164" s="105"/>
      <c r="F164" s="114">
        <v>40603</v>
      </c>
      <c r="G164" s="110">
        <v>1849</v>
      </c>
    </row>
    <row r="165" spans="1:7" x14ac:dyDescent="0.25">
      <c r="A165" t="s">
        <v>184</v>
      </c>
      <c r="B165" t="s">
        <v>70</v>
      </c>
      <c r="C165" t="s">
        <v>17</v>
      </c>
      <c r="D165" s="105"/>
      <c r="F165" s="114">
        <v>40603</v>
      </c>
      <c r="G165" s="110">
        <v>36</v>
      </c>
    </row>
    <row r="166" spans="1:7" x14ac:dyDescent="0.25">
      <c r="A166" t="s">
        <v>185</v>
      </c>
      <c r="B166" t="s">
        <v>70</v>
      </c>
      <c r="C166" t="s">
        <v>17</v>
      </c>
      <c r="D166" s="105"/>
      <c r="F166" s="114">
        <v>40603</v>
      </c>
      <c r="G166" s="110">
        <v>4</v>
      </c>
    </row>
    <row r="167" spans="1:7" x14ac:dyDescent="0.25">
      <c r="A167" t="s">
        <v>186</v>
      </c>
      <c r="B167" t="s">
        <v>70</v>
      </c>
      <c r="C167" t="s">
        <v>17</v>
      </c>
      <c r="D167" s="105"/>
      <c r="F167" s="114">
        <v>40603</v>
      </c>
      <c r="G167" s="110">
        <v>17</v>
      </c>
    </row>
    <row r="168" spans="1:7" x14ac:dyDescent="0.25">
      <c r="A168" t="s">
        <v>187</v>
      </c>
      <c r="B168" t="s">
        <v>70</v>
      </c>
      <c r="C168" t="s">
        <v>17</v>
      </c>
      <c r="D168" s="105"/>
      <c r="F168" s="114">
        <v>40603</v>
      </c>
      <c r="G168" s="110">
        <v>107</v>
      </c>
    </row>
    <row r="169" spans="1:7" x14ac:dyDescent="0.25">
      <c r="A169" t="s">
        <v>188</v>
      </c>
      <c r="B169" t="s">
        <v>70</v>
      </c>
      <c r="C169" t="s">
        <v>17</v>
      </c>
      <c r="D169" s="105"/>
      <c r="F169" s="114">
        <v>40603</v>
      </c>
      <c r="G169" s="110">
        <v>6</v>
      </c>
    </row>
    <row r="170" spans="1:7" x14ac:dyDescent="0.25">
      <c r="A170" t="s">
        <v>189</v>
      </c>
      <c r="B170" t="s">
        <v>70</v>
      </c>
      <c r="C170" t="s">
        <v>17</v>
      </c>
      <c r="D170" s="105"/>
      <c r="F170" s="114">
        <v>40603</v>
      </c>
      <c r="G170" s="110">
        <v>3</v>
      </c>
    </row>
    <row r="171" spans="1:7" x14ac:dyDescent="0.25">
      <c r="A171" t="s">
        <v>190</v>
      </c>
      <c r="B171" t="s">
        <v>70</v>
      </c>
      <c r="C171" t="s">
        <v>17</v>
      </c>
      <c r="D171" s="105"/>
      <c r="F171" s="114">
        <v>40603</v>
      </c>
      <c r="G171" s="110">
        <v>834</v>
      </c>
    </row>
    <row r="172" spans="1:7" x14ac:dyDescent="0.25">
      <c r="A172" t="s">
        <v>191</v>
      </c>
      <c r="B172" t="s">
        <v>70</v>
      </c>
      <c r="C172" t="s">
        <v>17</v>
      </c>
      <c r="D172" s="105"/>
      <c r="F172" s="114">
        <v>40603</v>
      </c>
      <c r="G172" s="110">
        <v>85</v>
      </c>
    </row>
    <row r="173" spans="1:7" x14ac:dyDescent="0.25">
      <c r="A173" t="s">
        <v>192</v>
      </c>
      <c r="B173" t="s">
        <v>70</v>
      </c>
      <c r="C173" t="s">
        <v>17</v>
      </c>
      <c r="D173" s="105"/>
      <c r="F173" s="114">
        <v>40603</v>
      </c>
      <c r="G173" s="110">
        <v>10</v>
      </c>
    </row>
    <row r="174" spans="1:7" x14ac:dyDescent="0.25">
      <c r="A174" t="s">
        <v>193</v>
      </c>
      <c r="B174" t="s">
        <v>70</v>
      </c>
      <c r="C174" t="s">
        <v>17</v>
      </c>
      <c r="D174" s="105"/>
      <c r="F174" s="114">
        <v>40603</v>
      </c>
      <c r="G174" s="110">
        <v>48</v>
      </c>
    </row>
    <row r="175" spans="1:7" x14ac:dyDescent="0.25">
      <c r="A175" t="s">
        <v>194</v>
      </c>
      <c r="B175" t="s">
        <v>70</v>
      </c>
      <c r="C175" t="s">
        <v>17</v>
      </c>
      <c r="D175" s="105"/>
      <c r="F175" s="114">
        <v>40603</v>
      </c>
      <c r="G175" s="110">
        <v>5</v>
      </c>
    </row>
    <row r="176" spans="1:7" x14ac:dyDescent="0.25">
      <c r="A176" t="s">
        <v>195</v>
      </c>
      <c r="B176" t="s">
        <v>70</v>
      </c>
      <c r="C176" t="s">
        <v>17</v>
      </c>
      <c r="D176" s="105"/>
      <c r="F176" s="114">
        <v>40603</v>
      </c>
      <c r="G176" s="110">
        <v>694</v>
      </c>
    </row>
  </sheetData>
  <pageMargins left="0.7" right="0.7" top="0.75" bottom="0.75" header="0.3" footer="0.3"/>
  <pageSetup paperSize="9" scale="17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88"/>
  <sheetViews>
    <sheetView topLeftCell="H1" workbookViewId="0">
      <selection activeCell="S158" sqref="S158"/>
    </sheetView>
  </sheetViews>
  <sheetFormatPr defaultRowHeight="15" x14ac:dyDescent="0.25"/>
  <cols>
    <col min="1" max="1" width="9.140625" customWidth="1"/>
    <col min="5" max="5" width="13.140625" customWidth="1"/>
    <col min="6" max="6" width="18.140625" customWidth="1"/>
    <col min="7" max="7" width="14.5703125" customWidth="1"/>
    <col min="12" max="12" width="20.28515625" customWidth="1"/>
    <col min="16" max="16" width="12.42578125" customWidth="1"/>
    <col min="17" max="17" width="16.42578125" customWidth="1"/>
    <col min="18" max="18" width="11.42578125" customWidth="1"/>
  </cols>
  <sheetData>
    <row r="1" spans="1:19" ht="21" x14ac:dyDescent="0.35">
      <c r="A1" s="122" t="s">
        <v>204</v>
      </c>
      <c r="K1" s="123"/>
    </row>
    <row r="2" spans="1:19" ht="21" x14ac:dyDescent="0.35">
      <c r="A2" s="122" t="s">
        <v>39</v>
      </c>
      <c r="K2" s="123"/>
    </row>
    <row r="3" spans="1:19" x14ac:dyDescent="0.25">
      <c r="K3" s="123"/>
    </row>
    <row r="4" spans="1:19" ht="21" x14ac:dyDescent="0.35">
      <c r="A4" t="s">
        <v>205</v>
      </c>
      <c r="B4" s="122">
        <v>2011</v>
      </c>
      <c r="K4" s="123"/>
      <c r="L4" t="s">
        <v>206</v>
      </c>
      <c r="M4" s="122">
        <v>2001</v>
      </c>
    </row>
    <row r="5" spans="1:19" x14ac:dyDescent="0.25">
      <c r="E5" t="s">
        <v>39</v>
      </c>
      <c r="F5" t="s">
        <v>207</v>
      </c>
      <c r="G5" t="s">
        <v>208</v>
      </c>
      <c r="H5" t="s">
        <v>209</v>
      </c>
      <c r="K5" s="123"/>
      <c r="P5" t="s">
        <v>39</v>
      </c>
      <c r="Q5" t="s">
        <v>207</v>
      </c>
      <c r="R5" t="s">
        <v>208</v>
      </c>
      <c r="S5" t="s">
        <v>209</v>
      </c>
    </row>
    <row r="6" spans="1:19" x14ac:dyDescent="0.25">
      <c r="E6" t="s">
        <v>68</v>
      </c>
      <c r="F6" t="s">
        <v>210</v>
      </c>
      <c r="G6" t="s">
        <v>211</v>
      </c>
      <c r="H6" t="s">
        <v>212</v>
      </c>
      <c r="K6" s="123"/>
      <c r="P6" t="s">
        <v>68</v>
      </c>
      <c r="Q6" t="s">
        <v>210</v>
      </c>
      <c r="R6" t="s">
        <v>211</v>
      </c>
      <c r="S6" t="s">
        <v>212</v>
      </c>
    </row>
    <row r="7" spans="1:19" x14ac:dyDescent="0.25">
      <c r="A7" s="124" t="s">
        <v>213</v>
      </c>
      <c r="B7" t="s">
        <v>70</v>
      </c>
      <c r="C7" t="s">
        <v>17</v>
      </c>
      <c r="D7" s="105">
        <v>40603</v>
      </c>
      <c r="E7">
        <v>2419</v>
      </c>
      <c r="F7">
        <v>513242</v>
      </c>
      <c r="G7">
        <v>2596886</v>
      </c>
      <c r="H7">
        <v>53012456</v>
      </c>
      <c r="K7" s="123"/>
      <c r="L7" s="124" t="s">
        <v>90</v>
      </c>
      <c r="M7" t="s">
        <v>70</v>
      </c>
      <c r="N7" t="s">
        <v>17</v>
      </c>
      <c r="O7" s="105">
        <v>36982</v>
      </c>
      <c r="P7">
        <v>2292</v>
      </c>
      <c r="Q7">
        <v>493470</v>
      </c>
      <c r="R7">
        <v>2515442</v>
      </c>
      <c r="S7">
        <v>49138831</v>
      </c>
    </row>
    <row r="8" spans="1:19" x14ac:dyDescent="0.25">
      <c r="A8" s="124" t="s">
        <v>214</v>
      </c>
      <c r="B8" t="s">
        <v>70</v>
      </c>
      <c r="C8" t="s">
        <v>17</v>
      </c>
      <c r="D8" s="105">
        <v>40603</v>
      </c>
      <c r="E8">
        <v>124</v>
      </c>
      <c r="F8">
        <v>28574</v>
      </c>
      <c r="G8">
        <v>149843</v>
      </c>
      <c r="H8">
        <v>3318449</v>
      </c>
      <c r="K8" s="123"/>
      <c r="L8" s="124" t="s">
        <v>215</v>
      </c>
      <c r="M8" t="s">
        <v>70</v>
      </c>
      <c r="N8" t="s">
        <v>17</v>
      </c>
      <c r="O8" s="105">
        <v>36982</v>
      </c>
      <c r="P8">
        <v>111</v>
      </c>
      <c r="Q8">
        <v>26235</v>
      </c>
      <c r="R8">
        <v>138444</v>
      </c>
      <c r="S8">
        <v>2926238</v>
      </c>
    </row>
    <row r="9" spans="1:19" x14ac:dyDescent="0.25">
      <c r="A9" s="124" t="s">
        <v>214</v>
      </c>
      <c r="B9" t="s">
        <v>106</v>
      </c>
      <c r="C9" t="s">
        <v>17</v>
      </c>
      <c r="D9" s="105">
        <v>40603</v>
      </c>
      <c r="E9" t="s">
        <v>107</v>
      </c>
      <c r="F9">
        <v>5.6</v>
      </c>
      <c r="G9">
        <v>5.8</v>
      </c>
      <c r="H9">
        <v>6.3</v>
      </c>
      <c r="K9" s="123"/>
      <c r="L9" s="124" t="s">
        <v>215</v>
      </c>
      <c r="M9" t="s">
        <v>106</v>
      </c>
      <c r="N9" t="s">
        <v>17</v>
      </c>
      <c r="O9" s="105">
        <v>36982</v>
      </c>
      <c r="P9" t="s">
        <v>107</v>
      </c>
      <c r="Q9">
        <v>5.32</v>
      </c>
      <c r="R9">
        <v>5.5</v>
      </c>
      <c r="S9">
        <v>5.96</v>
      </c>
    </row>
    <row r="10" spans="1:19" x14ac:dyDescent="0.25">
      <c r="A10" s="124" t="s">
        <v>216</v>
      </c>
      <c r="B10" t="s">
        <v>70</v>
      </c>
      <c r="C10" t="s">
        <v>17</v>
      </c>
      <c r="D10" s="105">
        <v>40603</v>
      </c>
      <c r="E10">
        <v>70</v>
      </c>
      <c r="F10">
        <v>15818</v>
      </c>
      <c r="G10">
        <v>83689</v>
      </c>
      <c r="H10">
        <v>1827610</v>
      </c>
      <c r="K10" s="123"/>
      <c r="L10" s="124" t="s">
        <v>217</v>
      </c>
      <c r="M10" t="s">
        <v>70</v>
      </c>
      <c r="N10" t="s">
        <v>17</v>
      </c>
      <c r="O10" s="105">
        <v>36982</v>
      </c>
      <c r="P10">
        <v>71</v>
      </c>
      <c r="Q10">
        <v>17479</v>
      </c>
      <c r="R10">
        <v>91444</v>
      </c>
      <c r="S10">
        <v>1838668</v>
      </c>
    </row>
    <row r="11" spans="1:19" x14ac:dyDescent="0.25">
      <c r="A11" s="124" t="s">
        <v>216</v>
      </c>
      <c r="B11" t="s">
        <v>106</v>
      </c>
      <c r="C11" t="s">
        <v>17</v>
      </c>
      <c r="D11" s="105">
        <v>40603</v>
      </c>
      <c r="E11" t="s">
        <v>107</v>
      </c>
      <c r="F11">
        <v>3.1</v>
      </c>
      <c r="G11">
        <v>3.2</v>
      </c>
      <c r="H11">
        <v>3.4</v>
      </c>
      <c r="K11" s="123"/>
      <c r="L11" s="124" t="s">
        <v>217</v>
      </c>
      <c r="M11" t="s">
        <v>106</v>
      </c>
      <c r="N11" t="s">
        <v>17</v>
      </c>
      <c r="O11" s="105">
        <v>36982</v>
      </c>
      <c r="P11" t="s">
        <v>107</v>
      </c>
      <c r="Q11">
        <v>3.54</v>
      </c>
      <c r="R11">
        <v>3.64</v>
      </c>
      <c r="S11">
        <v>3.74</v>
      </c>
    </row>
    <row r="12" spans="1:19" x14ac:dyDescent="0.25">
      <c r="A12" s="124" t="s">
        <v>218</v>
      </c>
      <c r="B12" t="s">
        <v>70</v>
      </c>
      <c r="C12" t="s">
        <v>17</v>
      </c>
      <c r="D12" s="105">
        <v>40603</v>
      </c>
      <c r="E12">
        <v>52</v>
      </c>
      <c r="F12">
        <v>9841</v>
      </c>
      <c r="G12">
        <v>52610</v>
      </c>
      <c r="H12">
        <v>1145022</v>
      </c>
      <c r="K12" s="123"/>
      <c r="L12" s="124" t="s">
        <v>219</v>
      </c>
      <c r="M12" t="s">
        <v>70</v>
      </c>
      <c r="N12" t="s">
        <v>17</v>
      </c>
      <c r="O12" s="105">
        <v>36982</v>
      </c>
      <c r="P12">
        <v>48</v>
      </c>
      <c r="Q12">
        <v>12757</v>
      </c>
      <c r="R12">
        <v>66000</v>
      </c>
      <c r="S12">
        <v>1283861</v>
      </c>
    </row>
    <row r="13" spans="1:19" x14ac:dyDescent="0.25">
      <c r="A13" s="124" t="s">
        <v>218</v>
      </c>
      <c r="B13" t="s">
        <v>106</v>
      </c>
      <c r="C13" t="s">
        <v>17</v>
      </c>
      <c r="D13" s="105">
        <v>40603</v>
      </c>
      <c r="E13" t="s">
        <v>107</v>
      </c>
      <c r="F13">
        <v>1.9</v>
      </c>
      <c r="G13">
        <v>2</v>
      </c>
      <c r="H13">
        <v>2.2000000000000002</v>
      </c>
      <c r="K13" s="123"/>
      <c r="L13" s="124" t="s">
        <v>219</v>
      </c>
      <c r="M13" t="s">
        <v>106</v>
      </c>
      <c r="N13" t="s">
        <v>17</v>
      </c>
      <c r="O13" s="105">
        <v>36982</v>
      </c>
      <c r="P13" t="s">
        <v>107</v>
      </c>
      <c r="Q13">
        <v>2.59</v>
      </c>
      <c r="R13">
        <v>2.62</v>
      </c>
      <c r="S13">
        <v>2.61</v>
      </c>
    </row>
    <row r="14" spans="1:19" x14ac:dyDescent="0.25">
      <c r="A14" s="124" t="s">
        <v>220</v>
      </c>
      <c r="B14" t="s">
        <v>70</v>
      </c>
      <c r="C14" t="s">
        <v>17</v>
      </c>
      <c r="D14" s="105">
        <v>40603</v>
      </c>
      <c r="E14">
        <v>120</v>
      </c>
      <c r="F14">
        <v>27869</v>
      </c>
      <c r="G14">
        <v>145045</v>
      </c>
      <c r="H14">
        <v>3080929</v>
      </c>
      <c r="K14" s="123"/>
      <c r="L14" s="124" t="s">
        <v>221</v>
      </c>
      <c r="M14" t="s">
        <v>70</v>
      </c>
      <c r="N14" t="s">
        <v>17</v>
      </c>
      <c r="O14" s="105">
        <v>36982</v>
      </c>
      <c r="P14">
        <v>126</v>
      </c>
      <c r="Q14">
        <v>31497</v>
      </c>
      <c r="R14">
        <v>167434</v>
      </c>
      <c r="S14">
        <v>3229047</v>
      </c>
    </row>
    <row r="15" spans="1:19" x14ac:dyDescent="0.25">
      <c r="A15" s="124" t="s">
        <v>220</v>
      </c>
      <c r="B15" t="s">
        <v>106</v>
      </c>
      <c r="C15" t="s">
        <v>17</v>
      </c>
      <c r="D15" s="105">
        <v>40603</v>
      </c>
      <c r="E15" t="s">
        <v>107</v>
      </c>
      <c r="F15">
        <v>5.4</v>
      </c>
      <c r="G15">
        <v>5.6</v>
      </c>
      <c r="H15">
        <v>5.8</v>
      </c>
      <c r="K15" s="123"/>
      <c r="L15" s="124" t="s">
        <v>221</v>
      </c>
      <c r="M15" t="s">
        <v>106</v>
      </c>
      <c r="N15" t="s">
        <v>17</v>
      </c>
      <c r="O15" s="105">
        <v>36982</v>
      </c>
      <c r="P15" t="s">
        <v>107</v>
      </c>
      <c r="Q15">
        <v>6.38</v>
      </c>
      <c r="R15">
        <v>6.66</v>
      </c>
      <c r="S15">
        <v>6.57</v>
      </c>
    </row>
    <row r="16" spans="1:19" x14ac:dyDescent="0.25">
      <c r="A16" s="124" t="s">
        <v>222</v>
      </c>
      <c r="B16" t="s">
        <v>70</v>
      </c>
      <c r="C16" t="s">
        <v>17</v>
      </c>
      <c r="D16" s="105">
        <v>40603</v>
      </c>
      <c r="E16">
        <v>17</v>
      </c>
      <c r="F16">
        <v>5882</v>
      </c>
      <c r="G16">
        <v>31250</v>
      </c>
      <c r="H16">
        <v>650826</v>
      </c>
      <c r="K16" s="123"/>
      <c r="L16" s="124" t="s">
        <v>223</v>
      </c>
      <c r="M16" t="s">
        <v>70</v>
      </c>
      <c r="N16" t="s">
        <v>17</v>
      </c>
      <c r="O16" s="105">
        <v>36982</v>
      </c>
      <c r="P16">
        <v>23</v>
      </c>
      <c r="Q16">
        <v>6450</v>
      </c>
      <c r="R16">
        <v>33999</v>
      </c>
      <c r="S16">
        <v>623767</v>
      </c>
    </row>
    <row r="17" spans="1:19" x14ac:dyDescent="0.25">
      <c r="A17" s="124" t="s">
        <v>222</v>
      </c>
      <c r="B17" t="s">
        <v>106</v>
      </c>
      <c r="C17" t="s">
        <v>17</v>
      </c>
      <c r="D17" s="105">
        <v>40603</v>
      </c>
      <c r="E17" t="s">
        <v>107</v>
      </c>
      <c r="F17">
        <v>1.1000000000000001</v>
      </c>
      <c r="G17">
        <v>1.2</v>
      </c>
      <c r="H17">
        <v>1.2</v>
      </c>
      <c r="K17" s="123"/>
      <c r="L17" s="124" t="s">
        <v>223</v>
      </c>
      <c r="M17" t="s">
        <v>106</v>
      </c>
      <c r="N17" t="s">
        <v>17</v>
      </c>
      <c r="O17" s="105">
        <v>36982</v>
      </c>
      <c r="P17" t="s">
        <v>107</v>
      </c>
      <c r="Q17">
        <v>1.31</v>
      </c>
      <c r="R17">
        <v>1.35</v>
      </c>
      <c r="S17">
        <v>1.27</v>
      </c>
    </row>
    <row r="18" spans="1:19" x14ac:dyDescent="0.25">
      <c r="A18" s="124" t="s">
        <v>224</v>
      </c>
      <c r="B18" t="s">
        <v>70</v>
      </c>
      <c r="C18" t="s">
        <v>17</v>
      </c>
      <c r="D18" s="105">
        <v>40603</v>
      </c>
      <c r="E18">
        <v>55</v>
      </c>
      <c r="F18">
        <v>12107</v>
      </c>
      <c r="G18">
        <v>63605</v>
      </c>
      <c r="H18">
        <v>1314124</v>
      </c>
      <c r="K18" s="123"/>
      <c r="L18" s="124" t="s">
        <v>225</v>
      </c>
      <c r="M18" t="s">
        <v>70</v>
      </c>
      <c r="N18" t="s">
        <v>17</v>
      </c>
      <c r="O18" s="105">
        <v>36982</v>
      </c>
      <c r="P18">
        <v>47</v>
      </c>
      <c r="Q18">
        <v>12223</v>
      </c>
      <c r="R18">
        <v>65381</v>
      </c>
      <c r="S18">
        <v>1231266</v>
      </c>
    </row>
    <row r="19" spans="1:19" x14ac:dyDescent="0.25">
      <c r="A19" s="124" t="s">
        <v>224</v>
      </c>
      <c r="B19" t="s">
        <v>106</v>
      </c>
      <c r="C19" t="s">
        <v>17</v>
      </c>
      <c r="D19" s="105">
        <v>40603</v>
      </c>
      <c r="E19" t="s">
        <v>107</v>
      </c>
      <c r="F19">
        <v>2.4</v>
      </c>
      <c r="G19">
        <v>2.4</v>
      </c>
      <c r="H19">
        <v>2.5</v>
      </c>
      <c r="K19" s="123"/>
      <c r="L19" s="124" t="s">
        <v>225</v>
      </c>
      <c r="M19" t="s">
        <v>106</v>
      </c>
      <c r="N19" t="s">
        <v>17</v>
      </c>
      <c r="O19" s="105">
        <v>36982</v>
      </c>
      <c r="P19" t="s">
        <v>107</v>
      </c>
      <c r="Q19">
        <v>2.48</v>
      </c>
      <c r="R19">
        <v>2.6</v>
      </c>
      <c r="S19">
        <v>2.5099999999999998</v>
      </c>
    </row>
    <row r="20" spans="1:19" x14ac:dyDescent="0.25">
      <c r="A20" s="124" t="s">
        <v>226</v>
      </c>
      <c r="B20" t="s">
        <v>70</v>
      </c>
      <c r="C20" t="s">
        <v>17</v>
      </c>
      <c r="D20" s="105">
        <v>40603</v>
      </c>
      <c r="E20">
        <v>43</v>
      </c>
      <c r="F20">
        <v>15278</v>
      </c>
      <c r="G20">
        <v>74585</v>
      </c>
      <c r="H20">
        <v>1375315</v>
      </c>
      <c r="K20" s="123"/>
      <c r="L20" s="124" t="s">
        <v>227</v>
      </c>
      <c r="M20" t="s">
        <v>70</v>
      </c>
      <c r="N20" t="s">
        <v>17</v>
      </c>
      <c r="O20" s="105">
        <v>36982</v>
      </c>
      <c r="P20">
        <v>50</v>
      </c>
      <c r="Q20">
        <v>13391</v>
      </c>
      <c r="R20">
        <v>64654</v>
      </c>
      <c r="S20">
        <v>1177571</v>
      </c>
    </row>
    <row r="21" spans="1:19" x14ac:dyDescent="0.25">
      <c r="A21" s="124" t="s">
        <v>226</v>
      </c>
      <c r="B21" t="s">
        <v>106</v>
      </c>
      <c r="C21" t="s">
        <v>17</v>
      </c>
      <c r="D21" s="105">
        <v>40603</v>
      </c>
      <c r="E21" t="s">
        <v>107</v>
      </c>
      <c r="F21">
        <v>3</v>
      </c>
      <c r="G21">
        <v>2.9</v>
      </c>
      <c r="H21">
        <v>2.6</v>
      </c>
      <c r="K21" s="123"/>
      <c r="L21" s="124" t="s">
        <v>227</v>
      </c>
      <c r="M21" t="s">
        <v>106</v>
      </c>
      <c r="N21" t="s">
        <v>17</v>
      </c>
      <c r="O21" s="105">
        <v>36982</v>
      </c>
      <c r="P21" t="s">
        <v>107</v>
      </c>
      <c r="Q21">
        <v>2.71</v>
      </c>
      <c r="R21">
        <v>2.57</v>
      </c>
      <c r="S21">
        <v>2.4</v>
      </c>
    </row>
    <row r="22" spans="1:19" x14ac:dyDescent="0.25">
      <c r="A22" s="124" t="s">
        <v>228</v>
      </c>
      <c r="B22" t="s">
        <v>70</v>
      </c>
      <c r="C22" t="s">
        <v>17</v>
      </c>
      <c r="D22" s="105">
        <v>40603</v>
      </c>
      <c r="E22">
        <v>144</v>
      </c>
      <c r="F22">
        <v>35155</v>
      </c>
      <c r="G22">
        <v>184018</v>
      </c>
      <c r="H22">
        <v>3595321</v>
      </c>
      <c r="K22" s="123"/>
      <c r="L22" s="124" t="s">
        <v>229</v>
      </c>
      <c r="M22" t="s">
        <v>70</v>
      </c>
      <c r="N22" t="s">
        <v>17</v>
      </c>
      <c r="O22" s="105">
        <v>36982</v>
      </c>
      <c r="P22">
        <v>123</v>
      </c>
      <c r="Q22">
        <v>28784</v>
      </c>
      <c r="R22">
        <v>149834</v>
      </c>
      <c r="S22">
        <v>2952719</v>
      </c>
    </row>
    <row r="23" spans="1:19" x14ac:dyDescent="0.25">
      <c r="A23" s="124" t="s">
        <v>228</v>
      </c>
      <c r="B23" t="s">
        <v>106</v>
      </c>
      <c r="C23" t="s">
        <v>17</v>
      </c>
      <c r="D23" s="105">
        <v>40603</v>
      </c>
      <c r="E23" t="s">
        <v>107</v>
      </c>
      <c r="F23">
        <v>6.8</v>
      </c>
      <c r="G23">
        <v>7.1</v>
      </c>
      <c r="H23">
        <v>6.8</v>
      </c>
      <c r="K23" s="123"/>
      <c r="L23" s="124" t="s">
        <v>229</v>
      </c>
      <c r="M23" t="s">
        <v>106</v>
      </c>
      <c r="N23" t="s">
        <v>17</v>
      </c>
      <c r="O23" s="105">
        <v>36982</v>
      </c>
      <c r="P23" t="s">
        <v>107</v>
      </c>
      <c r="Q23">
        <v>5.83</v>
      </c>
      <c r="R23">
        <v>5.96</v>
      </c>
      <c r="S23">
        <v>6.01</v>
      </c>
    </row>
    <row r="24" spans="1:19" x14ac:dyDescent="0.25">
      <c r="A24" s="124" t="s">
        <v>230</v>
      </c>
      <c r="B24" t="s">
        <v>70</v>
      </c>
      <c r="C24" t="s">
        <v>17</v>
      </c>
      <c r="D24" s="105">
        <v>40603</v>
      </c>
      <c r="E24">
        <v>144</v>
      </c>
      <c r="F24">
        <v>30628</v>
      </c>
      <c r="G24">
        <v>164303</v>
      </c>
      <c r="H24">
        <v>3650881</v>
      </c>
      <c r="K24" s="123"/>
      <c r="L24" s="124" t="s">
        <v>231</v>
      </c>
      <c r="M24" t="s">
        <v>70</v>
      </c>
      <c r="N24" t="s">
        <v>17</v>
      </c>
      <c r="O24" s="105">
        <v>36982</v>
      </c>
      <c r="P24">
        <v>135</v>
      </c>
      <c r="Q24">
        <v>27573</v>
      </c>
      <c r="R24">
        <v>148187</v>
      </c>
      <c r="S24">
        <v>3268660</v>
      </c>
    </row>
    <row r="25" spans="1:19" x14ac:dyDescent="0.25">
      <c r="A25" s="124" t="s">
        <v>230</v>
      </c>
      <c r="B25" t="s">
        <v>106</v>
      </c>
      <c r="C25" t="s">
        <v>17</v>
      </c>
      <c r="D25" s="105">
        <v>40603</v>
      </c>
      <c r="E25" t="s">
        <v>107</v>
      </c>
      <c r="F25">
        <v>6</v>
      </c>
      <c r="G25">
        <v>6.3</v>
      </c>
      <c r="H25">
        <v>6.9</v>
      </c>
      <c r="K25" s="123"/>
      <c r="L25" s="124" t="s">
        <v>231</v>
      </c>
      <c r="M25" t="s">
        <v>106</v>
      </c>
      <c r="N25" t="s">
        <v>17</v>
      </c>
      <c r="O25" s="105">
        <v>36982</v>
      </c>
      <c r="P25" t="s">
        <v>107</v>
      </c>
      <c r="Q25">
        <v>5.59</v>
      </c>
      <c r="R25">
        <v>5.89</v>
      </c>
      <c r="S25">
        <v>6.65</v>
      </c>
    </row>
    <row r="26" spans="1:19" x14ac:dyDescent="0.25">
      <c r="A26" s="124" t="s">
        <v>232</v>
      </c>
      <c r="B26" t="s">
        <v>70</v>
      </c>
      <c r="C26" t="s">
        <v>17</v>
      </c>
      <c r="D26" s="105">
        <v>40603</v>
      </c>
      <c r="E26">
        <v>504</v>
      </c>
      <c r="F26">
        <v>96150</v>
      </c>
      <c r="G26">
        <v>491533</v>
      </c>
      <c r="H26">
        <v>10944271</v>
      </c>
      <c r="K26" s="123"/>
      <c r="L26" s="124" t="s">
        <v>233</v>
      </c>
      <c r="M26" t="s">
        <v>70</v>
      </c>
      <c r="N26" t="s">
        <v>17</v>
      </c>
      <c r="O26" s="105">
        <v>36982</v>
      </c>
      <c r="P26">
        <v>500</v>
      </c>
      <c r="Q26">
        <v>109688</v>
      </c>
      <c r="R26">
        <v>556421</v>
      </c>
      <c r="S26">
        <v>11127511</v>
      </c>
    </row>
    <row r="27" spans="1:19" x14ac:dyDescent="0.25">
      <c r="A27" s="124" t="s">
        <v>232</v>
      </c>
      <c r="B27" t="s">
        <v>106</v>
      </c>
      <c r="C27" t="s">
        <v>17</v>
      </c>
      <c r="D27" s="105">
        <v>40603</v>
      </c>
      <c r="E27" t="s">
        <v>107</v>
      </c>
      <c r="F27">
        <v>18.7</v>
      </c>
      <c r="G27">
        <v>18.899999999999999</v>
      </c>
      <c r="H27">
        <v>20.6</v>
      </c>
      <c r="K27" s="123"/>
      <c r="L27" s="124" t="s">
        <v>233</v>
      </c>
      <c r="M27" t="s">
        <v>106</v>
      </c>
      <c r="N27" t="s">
        <v>17</v>
      </c>
      <c r="O27" s="105">
        <v>36982</v>
      </c>
      <c r="P27" t="s">
        <v>107</v>
      </c>
      <c r="Q27">
        <v>22.23</v>
      </c>
      <c r="R27">
        <v>22.12</v>
      </c>
      <c r="S27">
        <v>22.65</v>
      </c>
    </row>
    <row r="28" spans="1:19" x14ac:dyDescent="0.25">
      <c r="A28" s="124" t="s">
        <v>234</v>
      </c>
      <c r="B28" t="s">
        <v>70</v>
      </c>
      <c r="C28" t="s">
        <v>17</v>
      </c>
      <c r="D28" s="105">
        <v>40603</v>
      </c>
      <c r="E28">
        <v>458</v>
      </c>
      <c r="F28">
        <v>108200</v>
      </c>
      <c r="G28">
        <v>538344</v>
      </c>
      <c r="H28">
        <v>10276902</v>
      </c>
      <c r="K28" s="123"/>
      <c r="L28" s="124" t="s">
        <v>235</v>
      </c>
      <c r="M28" t="s">
        <v>70</v>
      </c>
      <c r="N28" t="s">
        <v>17</v>
      </c>
      <c r="O28" s="105">
        <v>36982</v>
      </c>
      <c r="P28">
        <v>544</v>
      </c>
      <c r="Q28">
        <v>99077</v>
      </c>
      <c r="R28">
        <v>486000</v>
      </c>
      <c r="S28">
        <v>9279693</v>
      </c>
    </row>
    <row r="29" spans="1:19" x14ac:dyDescent="0.25">
      <c r="A29" s="124" t="s">
        <v>234</v>
      </c>
      <c r="B29" t="s">
        <v>106</v>
      </c>
      <c r="C29" t="s">
        <v>17</v>
      </c>
      <c r="D29" s="105">
        <v>40603</v>
      </c>
      <c r="E29" t="s">
        <v>107</v>
      </c>
      <c r="F29">
        <v>21.1</v>
      </c>
      <c r="G29">
        <v>20.7</v>
      </c>
      <c r="H29">
        <v>19.399999999999999</v>
      </c>
      <c r="K29" s="123"/>
      <c r="L29" s="124" t="s">
        <v>235</v>
      </c>
      <c r="M29" t="s">
        <v>106</v>
      </c>
      <c r="N29" t="s">
        <v>17</v>
      </c>
      <c r="O29" s="105">
        <v>36982</v>
      </c>
      <c r="P29" t="s">
        <v>107</v>
      </c>
      <c r="Q29">
        <v>20.079999999999998</v>
      </c>
      <c r="R29">
        <v>19.32</v>
      </c>
      <c r="S29">
        <v>18.88</v>
      </c>
    </row>
    <row r="30" spans="1:19" x14ac:dyDescent="0.25">
      <c r="A30" s="124" t="s">
        <v>236</v>
      </c>
      <c r="B30" t="s">
        <v>70</v>
      </c>
      <c r="C30" t="s">
        <v>17</v>
      </c>
      <c r="D30" s="105">
        <v>40603</v>
      </c>
      <c r="E30">
        <v>205</v>
      </c>
      <c r="F30">
        <v>35395</v>
      </c>
      <c r="G30">
        <v>168576</v>
      </c>
      <c r="H30">
        <v>3172277</v>
      </c>
      <c r="K30" s="123"/>
      <c r="L30" s="124" t="s">
        <v>237</v>
      </c>
      <c r="M30" t="s">
        <v>70</v>
      </c>
      <c r="N30" t="s">
        <v>17</v>
      </c>
      <c r="O30" s="105">
        <v>36982</v>
      </c>
      <c r="P30">
        <v>147</v>
      </c>
      <c r="Q30">
        <v>26770</v>
      </c>
      <c r="R30">
        <v>131332</v>
      </c>
      <c r="S30">
        <v>2391830</v>
      </c>
    </row>
    <row r="31" spans="1:19" x14ac:dyDescent="0.25">
      <c r="A31" s="124" t="s">
        <v>236</v>
      </c>
      <c r="B31" t="s">
        <v>106</v>
      </c>
      <c r="C31" t="s">
        <v>17</v>
      </c>
      <c r="D31" s="105">
        <v>40603</v>
      </c>
      <c r="E31" t="s">
        <v>107</v>
      </c>
      <c r="F31">
        <v>6.9</v>
      </c>
      <c r="G31">
        <v>6.5</v>
      </c>
      <c r="H31">
        <v>6</v>
      </c>
      <c r="K31" s="123"/>
      <c r="L31" s="124" t="s">
        <v>237</v>
      </c>
      <c r="M31" t="s">
        <v>106</v>
      </c>
      <c r="N31" t="s">
        <v>17</v>
      </c>
      <c r="O31" s="105">
        <v>36982</v>
      </c>
      <c r="P31" t="s">
        <v>107</v>
      </c>
      <c r="Q31">
        <v>5.42</v>
      </c>
      <c r="R31">
        <v>5.22</v>
      </c>
      <c r="S31">
        <v>4.87</v>
      </c>
    </row>
    <row r="32" spans="1:19" x14ac:dyDescent="0.25">
      <c r="A32" s="124" t="s">
        <v>238</v>
      </c>
      <c r="B32" t="s">
        <v>70</v>
      </c>
      <c r="C32" t="s">
        <v>17</v>
      </c>
      <c r="D32" s="105">
        <v>40603</v>
      </c>
      <c r="E32">
        <v>296</v>
      </c>
      <c r="F32">
        <v>50883</v>
      </c>
      <c r="G32">
        <v>239242</v>
      </c>
      <c r="H32">
        <v>4552283</v>
      </c>
      <c r="K32" s="123"/>
      <c r="L32" s="124" t="s">
        <v>239</v>
      </c>
      <c r="M32" t="s">
        <v>70</v>
      </c>
      <c r="N32" t="s">
        <v>17</v>
      </c>
      <c r="O32" s="105">
        <v>36982</v>
      </c>
      <c r="P32">
        <v>205</v>
      </c>
      <c r="Q32">
        <v>45049</v>
      </c>
      <c r="R32">
        <v>229545</v>
      </c>
      <c r="S32">
        <v>4102841</v>
      </c>
    </row>
    <row r="33" spans="1:66" x14ac:dyDescent="0.25">
      <c r="A33" s="124" t="s">
        <v>238</v>
      </c>
      <c r="B33" t="s">
        <v>106</v>
      </c>
      <c r="C33" t="s">
        <v>17</v>
      </c>
      <c r="D33" s="105">
        <v>40603</v>
      </c>
      <c r="E33" t="s">
        <v>107</v>
      </c>
      <c r="F33">
        <v>9.9</v>
      </c>
      <c r="G33">
        <v>9.1999999999999993</v>
      </c>
      <c r="H33">
        <v>8.6</v>
      </c>
      <c r="K33" s="123"/>
      <c r="L33" s="124" t="s">
        <v>239</v>
      </c>
      <c r="M33" t="s">
        <v>106</v>
      </c>
      <c r="N33" t="s">
        <v>17</v>
      </c>
      <c r="O33" s="105">
        <v>36982</v>
      </c>
      <c r="P33" t="s">
        <v>107</v>
      </c>
      <c r="Q33">
        <v>9.1300000000000008</v>
      </c>
      <c r="R33">
        <v>9.1300000000000008</v>
      </c>
      <c r="S33">
        <v>8.35</v>
      </c>
    </row>
    <row r="34" spans="1:66" x14ac:dyDescent="0.25">
      <c r="A34" s="124" t="s">
        <v>240</v>
      </c>
      <c r="B34" t="s">
        <v>70</v>
      </c>
      <c r="C34" t="s">
        <v>17</v>
      </c>
      <c r="D34" s="105">
        <v>40603</v>
      </c>
      <c r="E34">
        <v>145</v>
      </c>
      <c r="F34">
        <v>30635</v>
      </c>
      <c r="G34">
        <v>154863</v>
      </c>
      <c r="H34">
        <v>2928118</v>
      </c>
      <c r="K34" s="123"/>
      <c r="L34" s="124" t="s">
        <v>241</v>
      </c>
      <c r="M34" t="s">
        <v>70</v>
      </c>
      <c r="N34" t="s">
        <v>17</v>
      </c>
      <c r="O34" s="105">
        <v>36982</v>
      </c>
      <c r="P34">
        <v>126</v>
      </c>
      <c r="Q34">
        <v>28058</v>
      </c>
      <c r="R34">
        <v>144025</v>
      </c>
      <c r="S34">
        <v>2751135</v>
      </c>
    </row>
    <row r="35" spans="1:66" x14ac:dyDescent="0.25">
      <c r="A35" s="124" t="s">
        <v>240</v>
      </c>
      <c r="B35" t="s">
        <v>106</v>
      </c>
      <c r="C35" t="s">
        <v>17</v>
      </c>
      <c r="D35" s="105">
        <v>40603</v>
      </c>
      <c r="E35" t="s">
        <v>107</v>
      </c>
      <c r="F35">
        <v>6</v>
      </c>
      <c r="G35">
        <v>6</v>
      </c>
      <c r="H35">
        <v>5.5</v>
      </c>
      <c r="K35" s="123"/>
      <c r="L35" s="124" t="s">
        <v>241</v>
      </c>
      <c r="M35" t="s">
        <v>106</v>
      </c>
      <c r="N35" t="s">
        <v>17</v>
      </c>
      <c r="O35" s="105">
        <v>36982</v>
      </c>
      <c r="P35" t="s">
        <v>107</v>
      </c>
      <c r="Q35">
        <v>5.69</v>
      </c>
      <c r="R35">
        <v>5.73</v>
      </c>
      <c r="S35">
        <v>5.6</v>
      </c>
    </row>
    <row r="36" spans="1:66" x14ac:dyDescent="0.25">
      <c r="A36" s="124" t="s">
        <v>242</v>
      </c>
      <c r="B36" t="s">
        <v>70</v>
      </c>
      <c r="C36" t="s">
        <v>17</v>
      </c>
      <c r="D36" s="105">
        <v>40603</v>
      </c>
      <c r="E36">
        <v>32</v>
      </c>
      <c r="F36">
        <v>7321</v>
      </c>
      <c r="G36">
        <v>37546</v>
      </c>
      <c r="H36">
        <v>776311</v>
      </c>
      <c r="K36" s="123"/>
      <c r="L36" s="124" t="s">
        <v>243</v>
      </c>
      <c r="M36" t="s">
        <v>70</v>
      </c>
      <c r="N36" t="s">
        <v>17</v>
      </c>
      <c r="O36" s="105">
        <v>36982</v>
      </c>
      <c r="P36">
        <v>30</v>
      </c>
      <c r="Q36">
        <v>5685</v>
      </c>
      <c r="R36">
        <v>28926</v>
      </c>
      <c r="S36">
        <v>637701</v>
      </c>
    </row>
    <row r="37" spans="1:66" x14ac:dyDescent="0.25">
      <c r="A37" s="124" t="s">
        <v>242</v>
      </c>
      <c r="B37" t="s">
        <v>106</v>
      </c>
      <c r="C37" t="s">
        <v>17</v>
      </c>
      <c r="D37" s="105">
        <v>40603</v>
      </c>
      <c r="E37" t="s">
        <v>107</v>
      </c>
      <c r="F37">
        <v>1.4</v>
      </c>
      <c r="G37">
        <v>1.4</v>
      </c>
      <c r="H37">
        <v>1.5</v>
      </c>
      <c r="K37" s="123"/>
      <c r="L37" s="124" t="s">
        <v>243</v>
      </c>
      <c r="M37" t="s">
        <v>106</v>
      </c>
      <c r="N37" t="s">
        <v>17</v>
      </c>
      <c r="O37" s="105">
        <v>36982</v>
      </c>
      <c r="P37" t="s">
        <v>107</v>
      </c>
      <c r="Q37">
        <v>1.1499999999999999</v>
      </c>
      <c r="R37">
        <v>1.1499999999999999</v>
      </c>
      <c r="S37">
        <v>1.3</v>
      </c>
    </row>
    <row r="38" spans="1:66" x14ac:dyDescent="0.25">
      <c r="A38" s="124" t="s">
        <v>244</v>
      </c>
      <c r="B38" t="s">
        <v>70</v>
      </c>
      <c r="C38" t="s">
        <v>17</v>
      </c>
      <c r="D38" s="105">
        <v>40603</v>
      </c>
      <c r="E38">
        <v>10</v>
      </c>
      <c r="F38">
        <v>3506</v>
      </c>
      <c r="G38">
        <v>17834</v>
      </c>
      <c r="H38">
        <v>403817</v>
      </c>
      <c r="K38" s="123"/>
      <c r="L38" s="124" t="s">
        <v>245</v>
      </c>
      <c r="M38" t="s">
        <v>70</v>
      </c>
      <c r="N38" t="s">
        <v>17</v>
      </c>
      <c r="O38" s="105">
        <v>36982</v>
      </c>
      <c r="P38">
        <v>6</v>
      </c>
      <c r="Q38">
        <v>2754</v>
      </c>
      <c r="R38">
        <v>13816</v>
      </c>
      <c r="S38">
        <v>316323</v>
      </c>
    </row>
    <row r="39" spans="1:66" x14ac:dyDescent="0.25">
      <c r="A39" s="124" t="s">
        <v>244</v>
      </c>
      <c r="B39" t="s">
        <v>106</v>
      </c>
      <c r="C39" t="s">
        <v>17</v>
      </c>
      <c r="D39" s="105">
        <v>40603</v>
      </c>
      <c r="E39" t="s">
        <v>107</v>
      </c>
      <c r="F39">
        <v>0.7</v>
      </c>
      <c r="G39">
        <v>0.7</v>
      </c>
      <c r="H39">
        <v>0.8</v>
      </c>
      <c r="K39" s="123"/>
      <c r="L39" s="124" t="s">
        <v>245</v>
      </c>
      <c r="M39" t="s">
        <v>106</v>
      </c>
      <c r="N39" t="s">
        <v>17</v>
      </c>
      <c r="O39" s="105">
        <v>36982</v>
      </c>
      <c r="P39" t="s">
        <v>107</v>
      </c>
      <c r="Q39">
        <v>0.56000000000000005</v>
      </c>
      <c r="R39">
        <v>0.55000000000000004</v>
      </c>
      <c r="S39">
        <v>0.64</v>
      </c>
    </row>
    <row r="40" spans="1:66" x14ac:dyDescent="0.25">
      <c r="A40" s="124" t="s">
        <v>246</v>
      </c>
      <c r="B40" t="s">
        <v>247</v>
      </c>
      <c r="C40" t="s">
        <v>17</v>
      </c>
      <c r="D40" s="105">
        <v>40603</v>
      </c>
      <c r="E40" t="s">
        <v>107</v>
      </c>
      <c r="F40">
        <v>41</v>
      </c>
      <c r="G40">
        <v>40.299999999999997</v>
      </c>
      <c r="H40">
        <v>39.299999999999997</v>
      </c>
      <c r="K40" s="123"/>
      <c r="L40" s="124" t="s">
        <v>248</v>
      </c>
      <c r="M40" t="s">
        <v>247</v>
      </c>
      <c r="N40" t="s">
        <v>17</v>
      </c>
      <c r="O40" s="105">
        <v>36982</v>
      </c>
      <c r="P40" t="s">
        <v>107</v>
      </c>
      <c r="Q40">
        <v>39.51</v>
      </c>
      <c r="R40">
        <v>39.130000000000003</v>
      </c>
      <c r="S40">
        <v>38.6</v>
      </c>
    </row>
    <row r="41" spans="1:66" x14ac:dyDescent="0.25">
      <c r="A41" s="124" t="s">
        <v>249</v>
      </c>
      <c r="B41" t="s">
        <v>247</v>
      </c>
      <c r="C41" t="s">
        <v>17</v>
      </c>
      <c r="D41" s="105">
        <v>40603</v>
      </c>
      <c r="E41" t="s">
        <v>107</v>
      </c>
      <c r="F41">
        <v>42</v>
      </c>
      <c r="G41">
        <v>41</v>
      </c>
      <c r="H41">
        <v>39</v>
      </c>
      <c r="K41" s="123"/>
      <c r="L41" s="124" t="s">
        <v>250</v>
      </c>
      <c r="M41" t="s">
        <v>247</v>
      </c>
      <c r="N41" t="s">
        <v>17</v>
      </c>
      <c r="O41" s="105">
        <v>36982</v>
      </c>
      <c r="P41" t="s">
        <v>107</v>
      </c>
      <c r="Q41">
        <v>39</v>
      </c>
      <c r="R41">
        <v>38</v>
      </c>
      <c r="S41">
        <v>37</v>
      </c>
    </row>
    <row r="42" spans="1:66" x14ac:dyDescent="0.25">
      <c r="A42" s="124" t="s">
        <v>251</v>
      </c>
      <c r="B42" t="s">
        <v>83</v>
      </c>
      <c r="C42" s="106">
        <v>41304</v>
      </c>
      <c r="K42" s="123"/>
      <c r="L42" s="124" t="s">
        <v>252</v>
      </c>
      <c r="M42" t="s">
        <v>83</v>
      </c>
      <c r="N42" s="106">
        <v>38300</v>
      </c>
    </row>
    <row r="43" spans="1:66" x14ac:dyDescent="0.25">
      <c r="A43" s="124" t="s">
        <v>251</v>
      </c>
      <c r="B43" t="s">
        <v>84</v>
      </c>
      <c r="C43" t="s">
        <v>85</v>
      </c>
      <c r="K43" s="123"/>
      <c r="L43" s="124" t="s">
        <v>252</v>
      </c>
      <c r="M43" t="s">
        <v>84</v>
      </c>
      <c r="N43" t="s">
        <v>85</v>
      </c>
    </row>
    <row r="44" spans="1:66" x14ac:dyDescent="0.25">
      <c r="A44" t="s">
        <v>205</v>
      </c>
      <c r="B44" t="s">
        <v>253</v>
      </c>
      <c r="K44" s="123"/>
      <c r="L44" s="124" t="s">
        <v>206</v>
      </c>
      <c r="M44" t="s">
        <v>253</v>
      </c>
    </row>
    <row r="45" spans="1:66" x14ac:dyDescent="0.25">
      <c r="K45" s="123"/>
    </row>
    <row r="46" spans="1:66" x14ac:dyDescent="0.25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</row>
    <row r="47" spans="1:66" x14ac:dyDescent="0.25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</row>
    <row r="48" spans="1:66" x14ac:dyDescent="0.25">
      <c r="K48" s="123"/>
    </row>
    <row r="49" spans="1:21" x14ac:dyDescent="0.25">
      <c r="K49" s="123"/>
    </row>
    <row r="50" spans="1:21" x14ac:dyDescent="0.25">
      <c r="A50" t="s">
        <v>254</v>
      </c>
      <c r="K50" s="123"/>
      <c r="L50" t="s">
        <v>255</v>
      </c>
    </row>
    <row r="51" spans="1:21" x14ac:dyDescent="0.25">
      <c r="E51" t="s">
        <v>39</v>
      </c>
      <c r="F51" t="s">
        <v>207</v>
      </c>
      <c r="G51" t="s">
        <v>208</v>
      </c>
      <c r="K51" s="123"/>
      <c r="P51" t="s">
        <v>39</v>
      </c>
      <c r="Q51" t="s">
        <v>207</v>
      </c>
      <c r="R51" t="s">
        <v>208</v>
      </c>
      <c r="S51" t="s">
        <v>209</v>
      </c>
    </row>
    <row r="52" spans="1:21" x14ac:dyDescent="0.25">
      <c r="E52" t="s">
        <v>68</v>
      </c>
      <c r="F52" t="s">
        <v>210</v>
      </c>
      <c r="G52" t="s">
        <v>211</v>
      </c>
      <c r="K52" s="123"/>
      <c r="P52" t="s">
        <v>68</v>
      </c>
      <c r="Q52" t="s">
        <v>210</v>
      </c>
      <c r="R52" t="s">
        <v>211</v>
      </c>
      <c r="S52" t="s">
        <v>120</v>
      </c>
    </row>
    <row r="53" spans="1:21" x14ac:dyDescent="0.25">
      <c r="A53" s="124" t="s">
        <v>213</v>
      </c>
      <c r="B53" t="s">
        <v>70</v>
      </c>
      <c r="C53" t="s">
        <v>17</v>
      </c>
      <c r="D53" s="105">
        <v>40603</v>
      </c>
      <c r="E53">
        <v>2419</v>
      </c>
      <c r="F53">
        <v>513242</v>
      </c>
      <c r="G53">
        <v>2596886</v>
      </c>
      <c r="K53" s="123"/>
      <c r="L53" s="124" t="s">
        <v>90</v>
      </c>
      <c r="M53" t="s">
        <v>70</v>
      </c>
      <c r="N53" t="s">
        <v>17</v>
      </c>
      <c r="O53" s="105">
        <v>36982</v>
      </c>
      <c r="P53">
        <v>2272</v>
      </c>
      <c r="Q53">
        <v>493470</v>
      </c>
      <c r="R53">
        <v>2515442</v>
      </c>
      <c r="S53" t="s">
        <v>120</v>
      </c>
    </row>
    <row r="54" spans="1:21" x14ac:dyDescent="0.25">
      <c r="A54" s="125" t="s">
        <v>256</v>
      </c>
      <c r="B54" s="126" t="s">
        <v>70</v>
      </c>
      <c r="C54" s="126" t="s">
        <v>17</v>
      </c>
      <c r="D54" s="127">
        <v>40603</v>
      </c>
      <c r="E54" s="126">
        <v>24</v>
      </c>
      <c r="F54" s="126">
        <v>5884</v>
      </c>
      <c r="G54" s="128">
        <v>30606</v>
      </c>
      <c r="K54" s="123"/>
      <c r="L54" s="124" t="s">
        <v>257</v>
      </c>
      <c r="M54" t="s">
        <v>70</v>
      </c>
      <c r="N54" t="s">
        <v>17</v>
      </c>
      <c r="O54" s="105">
        <v>36982</v>
      </c>
      <c r="P54">
        <v>21</v>
      </c>
      <c r="Q54">
        <v>4630</v>
      </c>
      <c r="R54">
        <v>25548</v>
      </c>
    </row>
    <row r="55" spans="1:21" x14ac:dyDescent="0.25">
      <c r="A55" s="129" t="s">
        <v>258</v>
      </c>
      <c r="B55" s="5" t="s">
        <v>70</v>
      </c>
      <c r="C55" s="5" t="s">
        <v>17</v>
      </c>
      <c r="D55" s="130">
        <v>40603</v>
      </c>
      <c r="E55" s="5">
        <v>33</v>
      </c>
      <c r="F55" s="5">
        <v>5645</v>
      </c>
      <c r="G55" s="110">
        <v>30202</v>
      </c>
      <c r="K55" s="123"/>
      <c r="L55" s="124" t="s">
        <v>259</v>
      </c>
      <c r="M55" t="s">
        <v>70</v>
      </c>
      <c r="N55" t="s">
        <v>17</v>
      </c>
      <c r="O55" s="105">
        <v>36982</v>
      </c>
      <c r="P55">
        <v>28</v>
      </c>
      <c r="Q55">
        <v>5094</v>
      </c>
      <c r="R55">
        <v>27074</v>
      </c>
    </row>
    <row r="56" spans="1:21" x14ac:dyDescent="0.25">
      <c r="A56" s="129" t="s">
        <v>260</v>
      </c>
      <c r="B56" s="5" t="s">
        <v>70</v>
      </c>
      <c r="C56" s="5" t="s">
        <v>17</v>
      </c>
      <c r="D56" s="130">
        <v>40603</v>
      </c>
      <c r="E56" s="5">
        <v>22</v>
      </c>
      <c r="F56" s="5">
        <v>5602</v>
      </c>
      <c r="G56" s="110">
        <v>29686</v>
      </c>
      <c r="K56" s="123"/>
      <c r="L56" s="124" t="s">
        <v>261</v>
      </c>
      <c r="M56" t="s">
        <v>70</v>
      </c>
      <c r="N56" t="s">
        <v>17</v>
      </c>
      <c r="O56" s="105">
        <v>36982</v>
      </c>
      <c r="P56">
        <v>17</v>
      </c>
      <c r="Q56">
        <v>5347</v>
      </c>
      <c r="R56">
        <v>27499</v>
      </c>
    </row>
    <row r="57" spans="1:21" x14ac:dyDescent="0.25">
      <c r="A57" s="129" t="s">
        <v>262</v>
      </c>
      <c r="B57" s="5" t="s">
        <v>70</v>
      </c>
      <c r="C57" s="5" t="s">
        <v>17</v>
      </c>
      <c r="D57" s="130">
        <v>40603</v>
      </c>
      <c r="E57" s="5">
        <v>23</v>
      </c>
      <c r="F57" s="5">
        <v>5826</v>
      </c>
      <c r="G57" s="110">
        <v>29934</v>
      </c>
      <c r="K57" s="123"/>
      <c r="L57" s="124" t="s">
        <v>263</v>
      </c>
      <c r="M57" t="s">
        <v>70</v>
      </c>
      <c r="N57" t="s">
        <v>17</v>
      </c>
      <c r="O57" s="105">
        <v>36982</v>
      </c>
      <c r="P57">
        <v>17</v>
      </c>
      <c r="Q57">
        <v>5553</v>
      </c>
      <c r="R57">
        <v>28589</v>
      </c>
    </row>
    <row r="58" spans="1:21" x14ac:dyDescent="0.25">
      <c r="A58" s="129" t="s">
        <v>264</v>
      </c>
      <c r="B58" s="5" t="s">
        <v>70</v>
      </c>
      <c r="C58" s="5" t="s">
        <v>17</v>
      </c>
      <c r="D58" s="130">
        <v>40603</v>
      </c>
      <c r="E58" s="5">
        <v>22</v>
      </c>
      <c r="F58" s="5">
        <v>5617</v>
      </c>
      <c r="G58" s="110">
        <v>29415</v>
      </c>
      <c r="K58" s="123"/>
      <c r="L58" s="124" t="s">
        <v>265</v>
      </c>
      <c r="M58" t="s">
        <v>70</v>
      </c>
      <c r="N58" t="s">
        <v>17</v>
      </c>
      <c r="O58" s="105">
        <v>36982</v>
      </c>
      <c r="P58">
        <v>22</v>
      </c>
      <c r="Q58">
        <v>5611</v>
      </c>
      <c r="R58">
        <v>29734</v>
      </c>
    </row>
    <row r="59" spans="1:21" x14ac:dyDescent="0.25">
      <c r="A59" s="131" t="s">
        <v>266</v>
      </c>
      <c r="B59" s="132" t="s">
        <v>70</v>
      </c>
      <c r="C59" s="132" t="s">
        <v>17</v>
      </c>
      <c r="D59" s="133">
        <v>40603</v>
      </c>
      <c r="E59" s="132">
        <v>25</v>
      </c>
      <c r="F59" s="132">
        <v>5366</v>
      </c>
      <c r="G59" s="134">
        <v>29041</v>
      </c>
      <c r="H59">
        <f>SUM(E54:E59)</f>
        <v>149</v>
      </c>
      <c r="I59">
        <f>SUM(H59)/E53*100</f>
        <v>6.159570070276974</v>
      </c>
      <c r="J59" t="s">
        <v>196</v>
      </c>
      <c r="K59" s="123"/>
      <c r="L59" s="124" t="s">
        <v>267</v>
      </c>
      <c r="M59" t="s">
        <v>70</v>
      </c>
      <c r="N59" t="s">
        <v>17</v>
      </c>
      <c r="O59" s="105">
        <v>36982</v>
      </c>
      <c r="P59">
        <v>20</v>
      </c>
      <c r="Q59">
        <v>5734</v>
      </c>
      <c r="R59">
        <v>29768</v>
      </c>
      <c r="S59">
        <f>SUM(P54:P59)</f>
        <v>125</v>
      </c>
      <c r="T59">
        <f>SUM(S59)/P53*100</f>
        <v>5.501760563380282</v>
      </c>
      <c r="U59" t="s">
        <v>196</v>
      </c>
    </row>
    <row r="60" spans="1:21" x14ac:dyDescent="0.25">
      <c r="A60" s="125" t="s">
        <v>268</v>
      </c>
      <c r="B60" s="126" t="s">
        <v>70</v>
      </c>
      <c r="C60" s="126" t="s">
        <v>17</v>
      </c>
      <c r="D60" s="127">
        <v>40603</v>
      </c>
      <c r="E60" s="126">
        <v>19</v>
      </c>
      <c r="F60" s="126">
        <v>5325</v>
      </c>
      <c r="G60" s="128">
        <v>27545</v>
      </c>
      <c r="K60" s="123"/>
      <c r="L60" s="124" t="s">
        <v>269</v>
      </c>
      <c r="M60" t="s">
        <v>70</v>
      </c>
      <c r="N60" t="s">
        <v>17</v>
      </c>
      <c r="O60" s="105">
        <v>36982</v>
      </c>
      <c r="P60">
        <v>26</v>
      </c>
      <c r="Q60">
        <v>5734</v>
      </c>
      <c r="R60">
        <v>30252</v>
      </c>
    </row>
    <row r="61" spans="1:21" x14ac:dyDescent="0.25">
      <c r="A61" s="129" t="s">
        <v>270</v>
      </c>
      <c r="B61" s="5" t="s">
        <v>70</v>
      </c>
      <c r="C61" s="5" t="s">
        <v>17</v>
      </c>
      <c r="D61" s="130">
        <v>40603</v>
      </c>
      <c r="E61" s="5">
        <v>26</v>
      </c>
      <c r="F61" s="5">
        <v>5127</v>
      </c>
      <c r="G61" s="110">
        <v>27103</v>
      </c>
      <c r="K61" s="123"/>
      <c r="L61" s="124" t="s">
        <v>271</v>
      </c>
      <c r="M61" t="s">
        <v>70</v>
      </c>
      <c r="N61" t="s">
        <v>17</v>
      </c>
      <c r="O61" s="105">
        <v>36982</v>
      </c>
      <c r="P61">
        <v>21</v>
      </c>
      <c r="Q61">
        <v>6011</v>
      </c>
      <c r="R61">
        <v>31424</v>
      </c>
    </row>
    <row r="62" spans="1:21" x14ac:dyDescent="0.25">
      <c r="A62" s="129" t="s">
        <v>272</v>
      </c>
      <c r="B62" s="5" t="s">
        <v>70</v>
      </c>
      <c r="C62" s="5" t="s">
        <v>17</v>
      </c>
      <c r="D62" s="130">
        <v>40603</v>
      </c>
      <c r="E62" s="5">
        <v>28</v>
      </c>
      <c r="F62" s="5">
        <v>4947</v>
      </c>
      <c r="G62" s="110">
        <v>26256</v>
      </c>
      <c r="K62" s="123"/>
      <c r="L62" s="124" t="s">
        <v>273</v>
      </c>
      <c r="M62" t="s">
        <v>70</v>
      </c>
      <c r="N62" t="s">
        <v>17</v>
      </c>
      <c r="O62" s="105">
        <v>36982</v>
      </c>
      <c r="P62">
        <v>29</v>
      </c>
      <c r="Q62">
        <v>6190</v>
      </c>
      <c r="R62">
        <v>32039</v>
      </c>
    </row>
    <row r="63" spans="1:21" x14ac:dyDescent="0.25">
      <c r="A63" s="129" t="s">
        <v>274</v>
      </c>
      <c r="B63" s="5" t="s">
        <v>70</v>
      </c>
      <c r="C63" s="5" t="s">
        <v>17</v>
      </c>
      <c r="D63" s="130">
        <v>40603</v>
      </c>
      <c r="E63" s="5">
        <v>24</v>
      </c>
      <c r="F63" s="5">
        <v>4894</v>
      </c>
      <c r="G63" s="110">
        <v>26354</v>
      </c>
      <c r="K63" s="123"/>
      <c r="L63" s="124" t="s">
        <v>275</v>
      </c>
      <c r="M63" t="s">
        <v>70</v>
      </c>
      <c r="N63" t="s">
        <v>17</v>
      </c>
      <c r="O63" s="105">
        <v>36982</v>
      </c>
      <c r="P63">
        <v>20</v>
      </c>
      <c r="Q63">
        <v>6567</v>
      </c>
      <c r="R63">
        <v>33961</v>
      </c>
    </row>
    <row r="64" spans="1:21" x14ac:dyDescent="0.25">
      <c r="A64" s="129" t="s">
        <v>276</v>
      </c>
      <c r="B64" s="5" t="s">
        <v>70</v>
      </c>
      <c r="C64" s="5" t="s">
        <v>17</v>
      </c>
      <c r="D64" s="130">
        <v>40603</v>
      </c>
      <c r="E64" s="5">
        <v>21</v>
      </c>
      <c r="F64" s="5">
        <v>5176</v>
      </c>
      <c r="G64" s="110">
        <v>27047</v>
      </c>
      <c r="K64" s="123"/>
      <c r="L64" s="124" t="s">
        <v>277</v>
      </c>
      <c r="M64" t="s">
        <v>70</v>
      </c>
      <c r="N64" t="s">
        <v>17</v>
      </c>
      <c r="O64" s="105">
        <v>36982</v>
      </c>
      <c r="P64">
        <v>29</v>
      </c>
      <c r="Q64">
        <v>6552</v>
      </c>
      <c r="R64">
        <v>34128</v>
      </c>
    </row>
    <row r="65" spans="1:21" x14ac:dyDescent="0.25">
      <c r="A65" s="131" t="s">
        <v>278</v>
      </c>
      <c r="B65" s="132" t="s">
        <v>70</v>
      </c>
      <c r="C65" s="132" t="s">
        <v>17</v>
      </c>
      <c r="D65" s="133">
        <v>40603</v>
      </c>
      <c r="E65" s="132">
        <v>24</v>
      </c>
      <c r="F65" s="132">
        <v>5421</v>
      </c>
      <c r="G65" s="134">
        <v>28525</v>
      </c>
      <c r="H65">
        <f>SUM(E60:E65)</f>
        <v>142</v>
      </c>
      <c r="I65">
        <f>SUM(H65)/E53*100</f>
        <v>5.8701942951632908</v>
      </c>
      <c r="J65" t="s">
        <v>196</v>
      </c>
      <c r="K65" s="123"/>
      <c r="L65" s="124" t="s">
        <v>279</v>
      </c>
      <c r="M65" t="s">
        <v>70</v>
      </c>
      <c r="N65" t="s">
        <v>17</v>
      </c>
      <c r="O65" s="105">
        <v>36982</v>
      </c>
      <c r="P65">
        <v>19</v>
      </c>
      <c r="Q65">
        <v>6180</v>
      </c>
      <c r="R65">
        <v>32807</v>
      </c>
      <c r="S65">
        <f>SUM(P60:P65)</f>
        <v>144</v>
      </c>
      <c r="T65">
        <f>SUM(S65)/P53*100</f>
        <v>6.3380281690140841</v>
      </c>
      <c r="U65" t="s">
        <v>196</v>
      </c>
    </row>
    <row r="66" spans="1:21" x14ac:dyDescent="0.25">
      <c r="A66" s="125" t="s">
        <v>280</v>
      </c>
      <c r="B66" s="126" t="s">
        <v>70</v>
      </c>
      <c r="C66" s="126" t="s">
        <v>17</v>
      </c>
      <c r="D66" s="127">
        <v>40603</v>
      </c>
      <c r="E66" s="126">
        <v>15</v>
      </c>
      <c r="F66" s="126">
        <v>5650</v>
      </c>
      <c r="G66" s="128">
        <v>28936</v>
      </c>
      <c r="K66" s="123"/>
      <c r="L66" s="124" t="s">
        <v>281</v>
      </c>
      <c r="M66" t="s">
        <v>70</v>
      </c>
      <c r="N66" t="s">
        <v>17</v>
      </c>
      <c r="O66" s="105">
        <v>36982</v>
      </c>
      <c r="P66">
        <v>30</v>
      </c>
      <c r="Q66">
        <v>6091</v>
      </c>
      <c r="R66">
        <v>32776</v>
      </c>
    </row>
    <row r="67" spans="1:21" x14ac:dyDescent="0.25">
      <c r="A67" s="129" t="s">
        <v>282</v>
      </c>
      <c r="B67" s="5" t="s">
        <v>70</v>
      </c>
      <c r="C67" s="5" t="s">
        <v>17</v>
      </c>
      <c r="D67" s="130">
        <v>40603</v>
      </c>
      <c r="E67" s="5">
        <v>30</v>
      </c>
      <c r="F67" s="5">
        <v>5827</v>
      </c>
      <c r="G67" s="110">
        <v>29784</v>
      </c>
      <c r="K67" s="123"/>
      <c r="L67" s="124" t="s">
        <v>283</v>
      </c>
      <c r="M67" t="s">
        <v>70</v>
      </c>
      <c r="N67" t="s">
        <v>17</v>
      </c>
      <c r="O67" s="105">
        <v>36982</v>
      </c>
      <c r="P67">
        <v>23</v>
      </c>
      <c r="Q67">
        <v>6468</v>
      </c>
      <c r="R67">
        <v>34128</v>
      </c>
    </row>
    <row r="68" spans="1:21" x14ac:dyDescent="0.25">
      <c r="A68" s="129" t="s">
        <v>284</v>
      </c>
      <c r="B68" s="5" t="s">
        <v>70</v>
      </c>
      <c r="C68" s="5" t="s">
        <v>17</v>
      </c>
      <c r="D68" s="130">
        <v>40603</v>
      </c>
      <c r="E68" s="5">
        <v>30</v>
      </c>
      <c r="F68" s="5">
        <v>5795</v>
      </c>
      <c r="G68" s="110">
        <v>30753</v>
      </c>
      <c r="K68" s="123"/>
      <c r="L68" s="124" t="s">
        <v>285</v>
      </c>
      <c r="M68" t="s">
        <v>70</v>
      </c>
      <c r="N68" t="s">
        <v>17</v>
      </c>
      <c r="O68" s="105">
        <v>36982</v>
      </c>
      <c r="P68">
        <v>21</v>
      </c>
      <c r="Q68">
        <v>6206</v>
      </c>
      <c r="R68">
        <v>33595</v>
      </c>
    </row>
    <row r="69" spans="1:21" x14ac:dyDescent="0.25">
      <c r="A69" s="129" t="s">
        <v>222</v>
      </c>
      <c r="B69" s="5" t="s">
        <v>70</v>
      </c>
      <c r="C69" s="5" t="s">
        <v>17</v>
      </c>
      <c r="D69" s="130">
        <v>40603</v>
      </c>
      <c r="E69" s="5">
        <v>17</v>
      </c>
      <c r="F69" s="5">
        <v>5882</v>
      </c>
      <c r="G69" s="110">
        <v>31250</v>
      </c>
      <c r="K69" s="123"/>
      <c r="L69" s="124" t="s">
        <v>286</v>
      </c>
      <c r="M69" t="s">
        <v>70</v>
      </c>
      <c r="N69" t="s">
        <v>17</v>
      </c>
      <c r="O69" s="105">
        <v>36982</v>
      </c>
      <c r="P69">
        <v>23</v>
      </c>
      <c r="Q69">
        <v>6450</v>
      </c>
      <c r="R69">
        <v>33999</v>
      </c>
    </row>
    <row r="70" spans="1:21" x14ac:dyDescent="0.25">
      <c r="A70" s="129" t="s">
        <v>287</v>
      </c>
      <c r="B70" s="5" t="s">
        <v>70</v>
      </c>
      <c r="C70" s="5" t="s">
        <v>17</v>
      </c>
      <c r="D70" s="130">
        <v>40603</v>
      </c>
      <c r="E70" s="5">
        <v>29</v>
      </c>
      <c r="F70" s="5">
        <v>5947</v>
      </c>
      <c r="G70" s="110">
        <v>31174</v>
      </c>
      <c r="K70" s="123"/>
      <c r="L70" s="124" t="s">
        <v>288</v>
      </c>
      <c r="M70" t="s">
        <v>70</v>
      </c>
      <c r="N70" t="s">
        <v>17</v>
      </c>
      <c r="O70" s="105">
        <v>36982</v>
      </c>
      <c r="P70">
        <v>27</v>
      </c>
      <c r="Q70">
        <v>6206</v>
      </c>
      <c r="R70">
        <v>33558</v>
      </c>
    </row>
    <row r="71" spans="1:21" x14ac:dyDescent="0.25">
      <c r="A71" s="129" t="s">
        <v>289</v>
      </c>
      <c r="B71" s="5" t="s">
        <v>70</v>
      </c>
      <c r="C71" s="5" t="s">
        <v>17</v>
      </c>
      <c r="D71" s="130">
        <v>40603</v>
      </c>
      <c r="E71" s="5">
        <v>26</v>
      </c>
      <c r="F71" s="5">
        <v>6160</v>
      </c>
      <c r="G71" s="110">
        <v>32431</v>
      </c>
      <c r="K71" s="123"/>
      <c r="L71" s="124" t="s">
        <v>290</v>
      </c>
      <c r="M71" t="s">
        <v>70</v>
      </c>
      <c r="N71" t="s">
        <v>17</v>
      </c>
      <c r="O71" s="105">
        <v>36982</v>
      </c>
      <c r="P71">
        <v>23</v>
      </c>
      <c r="Q71">
        <v>6017</v>
      </c>
      <c r="R71">
        <v>31823</v>
      </c>
    </row>
    <row r="72" spans="1:21" x14ac:dyDescent="0.25">
      <c r="A72" s="131" t="s">
        <v>291</v>
      </c>
      <c r="B72" s="132" t="s">
        <v>70</v>
      </c>
      <c r="C72" s="132" t="s">
        <v>17</v>
      </c>
      <c r="D72" s="133">
        <v>40603</v>
      </c>
      <c r="E72" s="132">
        <v>27</v>
      </c>
      <c r="F72" s="132">
        <v>6979</v>
      </c>
      <c r="G72" s="134">
        <v>35008</v>
      </c>
      <c r="H72">
        <f>SUM(E66:E72)</f>
        <v>174</v>
      </c>
      <c r="I72">
        <f>SUM(H72)/E53*100</f>
        <v>7.193054981397272</v>
      </c>
      <c r="J72" t="s">
        <v>196</v>
      </c>
      <c r="K72" s="123"/>
      <c r="L72" s="124" t="s">
        <v>292</v>
      </c>
      <c r="M72" t="s">
        <v>70</v>
      </c>
      <c r="N72" t="s">
        <v>17</v>
      </c>
      <c r="O72" s="105">
        <v>36982</v>
      </c>
      <c r="P72">
        <v>26</v>
      </c>
      <c r="Q72">
        <v>6454</v>
      </c>
      <c r="R72">
        <v>31973</v>
      </c>
      <c r="S72">
        <f>SUM(P66:P72)</f>
        <v>173</v>
      </c>
      <c r="T72">
        <f>SUM(S72)/P53*100</f>
        <v>7.6144366197183091</v>
      </c>
      <c r="U72" t="s">
        <v>196</v>
      </c>
    </row>
    <row r="73" spans="1:21" x14ac:dyDescent="0.25">
      <c r="A73" s="125" t="s">
        <v>293</v>
      </c>
      <c r="B73" s="126" t="s">
        <v>70</v>
      </c>
      <c r="C73" s="126" t="s">
        <v>17</v>
      </c>
      <c r="D73" s="127">
        <v>40603</v>
      </c>
      <c r="E73" s="126">
        <v>16</v>
      </c>
      <c r="F73" s="126">
        <v>8299</v>
      </c>
      <c r="G73" s="128">
        <v>39577</v>
      </c>
      <c r="K73" s="123"/>
      <c r="L73" s="124" t="s">
        <v>294</v>
      </c>
      <c r="M73" t="s">
        <v>70</v>
      </c>
      <c r="N73" t="s">
        <v>17</v>
      </c>
      <c r="O73" s="105">
        <v>36982</v>
      </c>
      <c r="P73">
        <v>25</v>
      </c>
      <c r="Q73">
        <v>6937</v>
      </c>
      <c r="R73">
        <v>32681</v>
      </c>
    </row>
    <row r="74" spans="1:21" x14ac:dyDescent="0.25">
      <c r="A74" s="129" t="s">
        <v>295</v>
      </c>
      <c r="B74" s="5" t="s">
        <v>70</v>
      </c>
      <c r="C74" s="5" t="s">
        <v>17</v>
      </c>
      <c r="D74" s="130">
        <v>40603</v>
      </c>
      <c r="E74" s="5">
        <v>27</v>
      </c>
      <c r="F74" s="5">
        <v>8453</v>
      </c>
      <c r="G74" s="110">
        <v>40249</v>
      </c>
      <c r="K74" s="123"/>
      <c r="L74" s="124" t="s">
        <v>296</v>
      </c>
      <c r="M74" t="s">
        <v>70</v>
      </c>
      <c r="N74" t="s">
        <v>17</v>
      </c>
      <c r="O74" s="105">
        <v>36982</v>
      </c>
      <c r="P74">
        <v>24</v>
      </c>
      <c r="Q74">
        <v>6970</v>
      </c>
      <c r="R74">
        <v>33841</v>
      </c>
    </row>
    <row r="75" spans="1:21" x14ac:dyDescent="0.25">
      <c r="A75" s="129" t="s">
        <v>297</v>
      </c>
      <c r="B75" s="5" t="s">
        <v>70</v>
      </c>
      <c r="C75" s="5" t="s">
        <v>17</v>
      </c>
      <c r="D75" s="130">
        <v>40603</v>
      </c>
      <c r="E75" s="5">
        <v>30</v>
      </c>
      <c r="F75" s="5">
        <v>7688</v>
      </c>
      <c r="G75" s="110">
        <v>37793</v>
      </c>
      <c r="K75" s="123"/>
      <c r="L75" s="124" t="s">
        <v>298</v>
      </c>
      <c r="M75" t="s">
        <v>70</v>
      </c>
      <c r="N75" t="s">
        <v>17</v>
      </c>
      <c r="O75" s="105">
        <v>36982</v>
      </c>
      <c r="P75">
        <v>24</v>
      </c>
      <c r="Q75">
        <v>6787</v>
      </c>
      <c r="R75">
        <v>33437</v>
      </c>
    </row>
    <row r="76" spans="1:21" x14ac:dyDescent="0.25">
      <c r="A76" s="129" t="s">
        <v>299</v>
      </c>
      <c r="B76" s="5" t="s">
        <v>70</v>
      </c>
      <c r="C76" s="5" t="s">
        <v>17</v>
      </c>
      <c r="D76" s="130">
        <v>40603</v>
      </c>
      <c r="E76" s="5">
        <v>27</v>
      </c>
      <c r="F76" s="5">
        <v>6788</v>
      </c>
      <c r="G76" s="110">
        <v>36345</v>
      </c>
      <c r="K76" s="123"/>
      <c r="L76" s="124" t="s">
        <v>300</v>
      </c>
      <c r="M76" t="s">
        <v>70</v>
      </c>
      <c r="N76" t="s">
        <v>17</v>
      </c>
      <c r="O76" s="105">
        <v>36982</v>
      </c>
      <c r="P76">
        <v>27</v>
      </c>
      <c r="Q76">
        <v>5711</v>
      </c>
      <c r="R76">
        <v>30807</v>
      </c>
    </row>
    <row r="77" spans="1:21" x14ac:dyDescent="0.25">
      <c r="A77" s="129" t="s">
        <v>301</v>
      </c>
      <c r="B77" s="5" t="s">
        <v>70</v>
      </c>
      <c r="C77" s="5" t="s">
        <v>17</v>
      </c>
      <c r="D77" s="130">
        <v>40603</v>
      </c>
      <c r="E77" s="5">
        <v>32</v>
      </c>
      <c r="F77" s="5">
        <v>6352</v>
      </c>
      <c r="G77" s="110">
        <v>35724</v>
      </c>
      <c r="K77" s="123"/>
      <c r="L77" s="124" t="s">
        <v>302</v>
      </c>
      <c r="M77" t="s">
        <v>70</v>
      </c>
      <c r="N77" t="s">
        <v>17</v>
      </c>
      <c r="O77" s="105">
        <v>36982</v>
      </c>
      <c r="P77">
        <v>22</v>
      </c>
      <c r="Q77">
        <v>4720</v>
      </c>
      <c r="R77">
        <v>26254</v>
      </c>
    </row>
    <row r="78" spans="1:21" x14ac:dyDescent="0.25">
      <c r="A78" s="129" t="s">
        <v>303</v>
      </c>
      <c r="B78" s="5" t="s">
        <v>70</v>
      </c>
      <c r="C78" s="5" t="s">
        <v>17</v>
      </c>
      <c r="D78" s="130">
        <v>40603</v>
      </c>
      <c r="E78" s="5">
        <v>28</v>
      </c>
      <c r="F78" s="5">
        <v>5874</v>
      </c>
      <c r="G78" s="110">
        <v>33907</v>
      </c>
      <c r="K78" s="123"/>
      <c r="L78" s="124" t="s">
        <v>304</v>
      </c>
      <c r="M78" t="s">
        <v>70</v>
      </c>
      <c r="N78" t="s">
        <v>17</v>
      </c>
      <c r="O78" s="105">
        <v>36982</v>
      </c>
      <c r="P78">
        <v>24</v>
      </c>
      <c r="Q78">
        <v>4596</v>
      </c>
      <c r="R78">
        <v>25495</v>
      </c>
    </row>
    <row r="79" spans="1:21" x14ac:dyDescent="0.25">
      <c r="A79" s="131" t="s">
        <v>305</v>
      </c>
      <c r="B79" s="132" t="s">
        <v>70</v>
      </c>
      <c r="C79" s="132" t="s">
        <v>17</v>
      </c>
      <c r="D79" s="133">
        <v>40603</v>
      </c>
      <c r="E79" s="132">
        <v>30</v>
      </c>
      <c r="F79" s="132">
        <v>6367</v>
      </c>
      <c r="G79" s="134">
        <v>34605</v>
      </c>
      <c r="H79">
        <f>SUM(E73:E79)</f>
        <v>190</v>
      </c>
      <c r="I79">
        <f>SUM(H79)/E53*100</f>
        <v>7.854485324514263</v>
      </c>
      <c r="J79" t="s">
        <v>196</v>
      </c>
      <c r="K79" s="123"/>
      <c r="L79" s="124" t="s">
        <v>306</v>
      </c>
      <c r="M79" t="s">
        <v>70</v>
      </c>
      <c r="N79" t="s">
        <v>17</v>
      </c>
      <c r="O79" s="105">
        <v>36982</v>
      </c>
      <c r="P79">
        <v>26</v>
      </c>
      <c r="Q79">
        <v>4895</v>
      </c>
      <c r="R79">
        <v>27283</v>
      </c>
      <c r="S79">
        <f>SUM(P73:P79)</f>
        <v>172</v>
      </c>
      <c r="T79">
        <f>SUM(S79)/P53*100</f>
        <v>7.5704225352112671</v>
      </c>
      <c r="U79" t="s">
        <v>196</v>
      </c>
    </row>
    <row r="80" spans="1:21" x14ac:dyDescent="0.25">
      <c r="A80" s="125" t="s">
        <v>307</v>
      </c>
      <c r="B80" s="126" t="s">
        <v>70</v>
      </c>
      <c r="C80" s="126" t="s">
        <v>17</v>
      </c>
      <c r="D80" s="127">
        <v>40603</v>
      </c>
      <c r="E80" s="126">
        <v>22</v>
      </c>
      <c r="F80" s="126">
        <v>6064</v>
      </c>
      <c r="G80" s="128">
        <v>33255</v>
      </c>
      <c r="K80" s="123"/>
      <c r="L80" s="124" t="s">
        <v>308</v>
      </c>
      <c r="M80" t="s">
        <v>70</v>
      </c>
      <c r="N80" t="s">
        <v>17</v>
      </c>
      <c r="O80" s="105">
        <v>36982</v>
      </c>
      <c r="P80">
        <v>28</v>
      </c>
      <c r="Q80">
        <v>5162</v>
      </c>
      <c r="R80">
        <v>27841</v>
      </c>
    </row>
    <row r="81" spans="1:21" x14ac:dyDescent="0.25">
      <c r="A81" s="129" t="s">
        <v>309</v>
      </c>
      <c r="B81" s="5" t="s">
        <v>70</v>
      </c>
      <c r="C81" s="5" t="s">
        <v>17</v>
      </c>
      <c r="D81" s="130">
        <v>40603</v>
      </c>
      <c r="E81" s="5">
        <v>31</v>
      </c>
      <c r="F81" s="5">
        <v>5968</v>
      </c>
      <c r="G81" s="110">
        <v>32325</v>
      </c>
      <c r="K81" s="123"/>
      <c r="L81" s="124" t="s">
        <v>310</v>
      </c>
      <c r="M81" t="s">
        <v>70</v>
      </c>
      <c r="N81" t="s">
        <v>17</v>
      </c>
      <c r="O81" s="105">
        <v>36982</v>
      </c>
      <c r="P81">
        <v>20</v>
      </c>
      <c r="Q81">
        <v>5327</v>
      </c>
      <c r="R81">
        <v>28475</v>
      </c>
    </row>
    <row r="82" spans="1:21" x14ac:dyDescent="0.25">
      <c r="A82" s="129" t="s">
        <v>311</v>
      </c>
      <c r="B82" s="5" t="s">
        <v>70</v>
      </c>
      <c r="C82" s="5" t="s">
        <v>17</v>
      </c>
      <c r="D82" s="130">
        <v>40603</v>
      </c>
      <c r="E82" s="5">
        <v>26</v>
      </c>
      <c r="F82" s="5">
        <v>6108</v>
      </c>
      <c r="G82" s="110">
        <v>32082</v>
      </c>
      <c r="K82" s="123"/>
      <c r="L82" s="124" t="s">
        <v>312</v>
      </c>
      <c r="M82" t="s">
        <v>70</v>
      </c>
      <c r="N82" t="s">
        <v>17</v>
      </c>
      <c r="O82" s="105">
        <v>36982</v>
      </c>
      <c r="P82">
        <v>27</v>
      </c>
      <c r="Q82">
        <v>5895</v>
      </c>
      <c r="R82">
        <v>30869</v>
      </c>
    </row>
    <row r="83" spans="1:21" x14ac:dyDescent="0.25">
      <c r="A83" s="129" t="s">
        <v>313</v>
      </c>
      <c r="B83" s="5" t="s">
        <v>70</v>
      </c>
      <c r="C83" s="5" t="s">
        <v>17</v>
      </c>
      <c r="D83" s="130">
        <v>40603</v>
      </c>
      <c r="E83" s="5">
        <v>35</v>
      </c>
      <c r="F83" s="5">
        <v>6121</v>
      </c>
      <c r="G83" s="110">
        <v>32036</v>
      </c>
      <c r="K83" s="123"/>
      <c r="L83" s="124" t="s">
        <v>314</v>
      </c>
      <c r="M83" t="s">
        <v>70</v>
      </c>
      <c r="N83" t="s">
        <v>17</v>
      </c>
      <c r="O83" s="105">
        <v>36982</v>
      </c>
      <c r="P83">
        <v>27</v>
      </c>
      <c r="Q83">
        <v>6294</v>
      </c>
      <c r="R83">
        <v>33719</v>
      </c>
    </row>
    <row r="84" spans="1:21" x14ac:dyDescent="0.25">
      <c r="A84" s="129" t="s">
        <v>315</v>
      </c>
      <c r="B84" s="5" t="s">
        <v>70</v>
      </c>
      <c r="C84" s="5" t="s">
        <v>17</v>
      </c>
      <c r="D84" s="130">
        <v>40603</v>
      </c>
      <c r="E84" s="5">
        <v>28</v>
      </c>
      <c r="F84" s="5">
        <v>6055</v>
      </c>
      <c r="G84" s="110">
        <v>32782</v>
      </c>
      <c r="K84" s="123"/>
      <c r="L84" s="124" t="s">
        <v>316</v>
      </c>
      <c r="M84" t="s">
        <v>70</v>
      </c>
      <c r="N84" t="s">
        <v>17</v>
      </c>
      <c r="O84" s="105">
        <v>36982</v>
      </c>
      <c r="P84">
        <v>40</v>
      </c>
      <c r="Q84">
        <v>6935</v>
      </c>
      <c r="R84">
        <v>35076</v>
      </c>
    </row>
    <row r="85" spans="1:21" x14ac:dyDescent="0.25">
      <c r="A85" s="129" t="s">
        <v>317</v>
      </c>
      <c r="B85" s="5" t="s">
        <v>70</v>
      </c>
      <c r="C85" s="5" t="s">
        <v>17</v>
      </c>
      <c r="D85" s="130">
        <v>40603</v>
      </c>
      <c r="E85" s="5">
        <v>39</v>
      </c>
      <c r="F85" s="5">
        <v>6136</v>
      </c>
      <c r="G85" s="110">
        <v>32772</v>
      </c>
      <c r="K85" s="123"/>
      <c r="L85" s="124" t="s">
        <v>318</v>
      </c>
      <c r="M85" t="s">
        <v>70</v>
      </c>
      <c r="N85" t="s">
        <v>17</v>
      </c>
      <c r="O85" s="105">
        <v>36982</v>
      </c>
      <c r="P85">
        <v>35</v>
      </c>
      <c r="Q85">
        <v>6712</v>
      </c>
      <c r="R85">
        <v>34018</v>
      </c>
    </row>
    <row r="86" spans="1:21" x14ac:dyDescent="0.25">
      <c r="A86" s="129" t="s">
        <v>319</v>
      </c>
      <c r="B86" s="5" t="s">
        <v>70</v>
      </c>
      <c r="C86" s="5" t="s">
        <v>17</v>
      </c>
      <c r="D86" s="130">
        <v>40603</v>
      </c>
      <c r="E86" s="5">
        <v>44</v>
      </c>
      <c r="F86" s="5">
        <v>5621</v>
      </c>
      <c r="G86" s="110">
        <v>30381</v>
      </c>
      <c r="K86" s="123"/>
      <c r="L86" s="124" t="s">
        <v>320</v>
      </c>
      <c r="M86" t="s">
        <v>70</v>
      </c>
      <c r="N86" t="s">
        <v>17</v>
      </c>
      <c r="O86" s="105">
        <v>36982</v>
      </c>
      <c r="P86">
        <v>38</v>
      </c>
      <c r="Q86">
        <v>7177</v>
      </c>
      <c r="R86">
        <v>35393</v>
      </c>
    </row>
    <row r="87" spans="1:21" x14ac:dyDescent="0.25">
      <c r="A87" s="131" t="s">
        <v>321</v>
      </c>
      <c r="B87" s="132" t="s">
        <v>70</v>
      </c>
      <c r="C87" s="132" t="s">
        <v>17</v>
      </c>
      <c r="D87" s="133">
        <v>40603</v>
      </c>
      <c r="E87" s="132">
        <v>21</v>
      </c>
      <c r="F87" s="132">
        <v>5149</v>
      </c>
      <c r="G87" s="134">
        <v>27610</v>
      </c>
      <c r="H87">
        <f>SUM(E80:E87)</f>
        <v>246</v>
      </c>
      <c r="I87">
        <f>SUM(H87)/E53*100</f>
        <v>10.16949152542373</v>
      </c>
      <c r="J87" t="s">
        <v>196</v>
      </c>
      <c r="K87" s="123"/>
      <c r="L87" s="124" t="s">
        <v>322</v>
      </c>
      <c r="M87" t="s">
        <v>70</v>
      </c>
      <c r="N87" t="s">
        <v>17</v>
      </c>
      <c r="O87" s="105">
        <v>36982</v>
      </c>
      <c r="P87">
        <v>43</v>
      </c>
      <c r="Q87">
        <v>7260</v>
      </c>
      <c r="R87">
        <v>36083</v>
      </c>
      <c r="S87">
        <f>SUM(P80:P87)</f>
        <v>258</v>
      </c>
      <c r="T87">
        <f>SUM(S87)/P53*100</f>
        <v>11.355633802816902</v>
      </c>
      <c r="U87" t="s">
        <v>196</v>
      </c>
    </row>
    <row r="88" spans="1:21" x14ac:dyDescent="0.25">
      <c r="A88" s="125" t="s">
        <v>323</v>
      </c>
      <c r="B88" s="126" t="s">
        <v>70</v>
      </c>
      <c r="C88" s="126" t="s">
        <v>17</v>
      </c>
      <c r="D88" s="127">
        <v>40603</v>
      </c>
      <c r="E88" s="126">
        <v>25</v>
      </c>
      <c r="F88" s="126">
        <v>5172</v>
      </c>
      <c r="G88" s="128">
        <v>27607</v>
      </c>
      <c r="I88" s="117"/>
      <c r="K88" s="123"/>
      <c r="L88" s="124" t="s">
        <v>324</v>
      </c>
      <c r="M88" t="s">
        <v>70</v>
      </c>
      <c r="N88" t="s">
        <v>17</v>
      </c>
      <c r="O88" s="105">
        <v>36982</v>
      </c>
      <c r="P88">
        <v>32</v>
      </c>
      <c r="Q88">
        <v>7553</v>
      </c>
      <c r="R88">
        <v>37664</v>
      </c>
      <c r="T88" s="117"/>
    </row>
    <row r="89" spans="1:21" x14ac:dyDescent="0.25">
      <c r="A89" s="129" t="s">
        <v>325</v>
      </c>
      <c r="B89" s="5" t="s">
        <v>70</v>
      </c>
      <c r="C89" s="5" t="s">
        <v>17</v>
      </c>
      <c r="D89" s="130">
        <v>40603</v>
      </c>
      <c r="E89" s="5">
        <v>27</v>
      </c>
      <c r="F89" s="5">
        <v>5518</v>
      </c>
      <c r="G89" s="110">
        <v>29101</v>
      </c>
      <c r="K89" s="123"/>
      <c r="L89" s="124" t="s">
        <v>326</v>
      </c>
      <c r="M89" t="s">
        <v>70</v>
      </c>
      <c r="N89" t="s">
        <v>17</v>
      </c>
      <c r="O89" s="105">
        <v>36982</v>
      </c>
      <c r="P89">
        <v>33</v>
      </c>
      <c r="Q89">
        <v>7735</v>
      </c>
      <c r="R89">
        <v>38621</v>
      </c>
    </row>
    <row r="90" spans="1:21" x14ac:dyDescent="0.25">
      <c r="A90" s="129" t="s">
        <v>327</v>
      </c>
      <c r="B90" s="5" t="s">
        <v>70</v>
      </c>
      <c r="C90" s="5" t="s">
        <v>17</v>
      </c>
      <c r="D90" s="130">
        <v>40603</v>
      </c>
      <c r="E90" s="5">
        <v>25</v>
      </c>
      <c r="F90" s="5">
        <v>5628</v>
      </c>
      <c r="G90" s="110">
        <v>29473</v>
      </c>
      <c r="K90" s="123"/>
      <c r="L90" s="124" t="s">
        <v>328</v>
      </c>
      <c r="M90" t="s">
        <v>70</v>
      </c>
      <c r="N90" t="s">
        <v>17</v>
      </c>
      <c r="O90" s="105">
        <v>36982</v>
      </c>
      <c r="P90">
        <v>31</v>
      </c>
      <c r="Q90">
        <v>7795</v>
      </c>
      <c r="R90">
        <v>39109</v>
      </c>
    </row>
    <row r="91" spans="1:21" x14ac:dyDescent="0.25">
      <c r="A91" s="129" t="s">
        <v>329</v>
      </c>
      <c r="B91" s="5" t="s">
        <v>70</v>
      </c>
      <c r="C91" s="5" t="s">
        <v>17</v>
      </c>
      <c r="D91" s="130">
        <v>40603</v>
      </c>
      <c r="E91" s="5">
        <v>31</v>
      </c>
      <c r="F91" s="5">
        <v>5888</v>
      </c>
      <c r="G91" s="110">
        <v>30538</v>
      </c>
      <c r="K91" s="123"/>
      <c r="L91" s="124" t="s">
        <v>330</v>
      </c>
      <c r="M91" t="s">
        <v>70</v>
      </c>
      <c r="N91" t="s">
        <v>17</v>
      </c>
      <c r="O91" s="105">
        <v>36982</v>
      </c>
      <c r="P91">
        <v>33</v>
      </c>
      <c r="Q91">
        <v>7841</v>
      </c>
      <c r="R91">
        <v>39252</v>
      </c>
    </row>
    <row r="92" spans="1:21" x14ac:dyDescent="0.25">
      <c r="A92" s="129" t="s">
        <v>331</v>
      </c>
      <c r="B92" s="5" t="s">
        <v>70</v>
      </c>
      <c r="C92" s="5" t="s">
        <v>17</v>
      </c>
      <c r="D92" s="130">
        <v>40603</v>
      </c>
      <c r="E92" s="5">
        <v>30</v>
      </c>
      <c r="F92" s="5">
        <v>6505</v>
      </c>
      <c r="G92" s="110">
        <v>32473</v>
      </c>
      <c r="K92" s="123"/>
      <c r="L92" s="124" t="s">
        <v>332</v>
      </c>
      <c r="M92" t="s">
        <v>70</v>
      </c>
      <c r="N92" t="s">
        <v>17</v>
      </c>
      <c r="O92" s="105">
        <v>36982</v>
      </c>
      <c r="P92">
        <v>31</v>
      </c>
      <c r="Q92">
        <v>7599</v>
      </c>
      <c r="R92">
        <v>39147</v>
      </c>
    </row>
    <row r="93" spans="1:21" x14ac:dyDescent="0.25">
      <c r="A93" s="131" t="s">
        <v>333</v>
      </c>
      <c r="B93" s="132" t="s">
        <v>70</v>
      </c>
      <c r="C93" s="132" t="s">
        <v>17</v>
      </c>
      <c r="D93" s="133">
        <v>40603</v>
      </c>
      <c r="E93" s="132">
        <v>47</v>
      </c>
      <c r="F93" s="132">
        <v>6959</v>
      </c>
      <c r="G93" s="134">
        <v>35564</v>
      </c>
      <c r="H93">
        <f>SUM(E88:E93)</f>
        <v>185</v>
      </c>
      <c r="I93">
        <f>SUM(H93)/E53*100</f>
        <v>7.6477883422902027</v>
      </c>
      <c r="J93" t="s">
        <v>196</v>
      </c>
      <c r="K93" s="123"/>
      <c r="L93" s="124" t="s">
        <v>334</v>
      </c>
      <c r="M93" t="s">
        <v>70</v>
      </c>
      <c r="N93" t="s">
        <v>17</v>
      </c>
      <c r="O93" s="105">
        <v>36982</v>
      </c>
      <c r="P93">
        <v>32</v>
      </c>
      <c r="Q93">
        <v>7671</v>
      </c>
      <c r="R93">
        <v>39000</v>
      </c>
      <c r="S93">
        <f>SUM(P88:P93)</f>
        <v>192</v>
      </c>
      <c r="T93">
        <f>SUM(S93)/P53*100</f>
        <v>8.4507042253521121</v>
      </c>
      <c r="U93" t="s">
        <v>196</v>
      </c>
    </row>
    <row r="94" spans="1:21" x14ac:dyDescent="0.25">
      <c r="A94" s="125" t="s">
        <v>335</v>
      </c>
      <c r="B94" s="126" t="s">
        <v>70</v>
      </c>
      <c r="C94" s="126" t="s">
        <v>17</v>
      </c>
      <c r="D94" s="127">
        <v>40603</v>
      </c>
      <c r="E94" s="126">
        <v>46</v>
      </c>
      <c r="F94" s="126">
        <v>7423</v>
      </c>
      <c r="G94" s="128">
        <v>36502</v>
      </c>
      <c r="I94" s="117"/>
      <c r="K94" s="123"/>
      <c r="L94" s="124" t="s">
        <v>336</v>
      </c>
      <c r="M94" t="s">
        <v>70</v>
      </c>
      <c r="N94" t="s">
        <v>17</v>
      </c>
      <c r="O94" s="105">
        <v>36982</v>
      </c>
      <c r="P94">
        <v>23</v>
      </c>
      <c r="Q94">
        <v>7213</v>
      </c>
      <c r="R94">
        <v>37058</v>
      </c>
      <c r="T94" s="117"/>
    </row>
    <row r="95" spans="1:21" x14ac:dyDescent="0.25">
      <c r="A95" s="129" t="s">
        <v>337</v>
      </c>
      <c r="B95" s="5" t="s">
        <v>70</v>
      </c>
      <c r="C95" s="5" t="s">
        <v>17</v>
      </c>
      <c r="D95" s="130">
        <v>40603</v>
      </c>
      <c r="E95" s="5">
        <v>34</v>
      </c>
      <c r="F95" s="5">
        <v>7151</v>
      </c>
      <c r="G95" s="110">
        <v>35386</v>
      </c>
      <c r="K95" s="123"/>
      <c r="L95" s="124" t="s">
        <v>338</v>
      </c>
      <c r="M95" t="s">
        <v>70</v>
      </c>
      <c r="N95" t="s">
        <v>17</v>
      </c>
      <c r="O95" s="105">
        <v>36982</v>
      </c>
      <c r="P95">
        <v>35</v>
      </c>
      <c r="Q95">
        <v>7003</v>
      </c>
      <c r="R95">
        <v>36719</v>
      </c>
    </row>
    <row r="96" spans="1:21" x14ac:dyDescent="0.25">
      <c r="A96" s="129" t="s">
        <v>339</v>
      </c>
      <c r="B96" s="5" t="s">
        <v>70</v>
      </c>
      <c r="C96" s="5" t="s">
        <v>17</v>
      </c>
      <c r="D96" s="130">
        <v>40603</v>
      </c>
      <c r="E96" s="5">
        <v>37</v>
      </c>
      <c r="F96" s="5">
        <v>7584</v>
      </c>
      <c r="G96" s="110">
        <v>36440</v>
      </c>
      <c r="K96" s="123"/>
      <c r="L96" s="124" t="s">
        <v>340</v>
      </c>
      <c r="M96" t="s">
        <v>70</v>
      </c>
      <c r="N96" t="s">
        <v>17</v>
      </c>
      <c r="O96" s="105">
        <v>36982</v>
      </c>
      <c r="P96">
        <v>30</v>
      </c>
      <c r="Q96">
        <v>7097</v>
      </c>
      <c r="R96">
        <v>36637</v>
      </c>
    </row>
    <row r="97" spans="1:21" x14ac:dyDescent="0.25">
      <c r="A97" s="129" t="s">
        <v>341</v>
      </c>
      <c r="B97" s="5" t="s">
        <v>70</v>
      </c>
      <c r="C97" s="5" t="s">
        <v>17</v>
      </c>
      <c r="D97" s="130">
        <v>40603</v>
      </c>
      <c r="E97" s="5">
        <v>38</v>
      </c>
      <c r="F97" s="5">
        <v>7587</v>
      </c>
      <c r="G97" s="110">
        <v>36787</v>
      </c>
      <c r="K97" s="123"/>
      <c r="L97" s="124" t="s">
        <v>342</v>
      </c>
      <c r="M97" t="s">
        <v>70</v>
      </c>
      <c r="N97" t="s">
        <v>17</v>
      </c>
      <c r="O97" s="105">
        <v>36982</v>
      </c>
      <c r="P97">
        <v>31</v>
      </c>
      <c r="Q97">
        <v>7120</v>
      </c>
      <c r="R97">
        <v>37006</v>
      </c>
    </row>
    <row r="98" spans="1:21" x14ac:dyDescent="0.25">
      <c r="A98" s="129" t="s">
        <v>343</v>
      </c>
      <c r="B98" s="5" t="s">
        <v>70</v>
      </c>
      <c r="C98" s="5" t="s">
        <v>17</v>
      </c>
      <c r="D98" s="130">
        <v>40603</v>
      </c>
      <c r="E98" s="5">
        <v>32</v>
      </c>
      <c r="F98" s="5">
        <v>7774</v>
      </c>
      <c r="G98" s="110">
        <v>38117</v>
      </c>
      <c r="K98" s="123"/>
      <c r="L98" s="124" t="s">
        <v>344</v>
      </c>
      <c r="M98" t="s">
        <v>70</v>
      </c>
      <c r="N98" t="s">
        <v>17</v>
      </c>
      <c r="O98" s="105">
        <v>36982</v>
      </c>
      <c r="P98">
        <v>33</v>
      </c>
      <c r="Q98">
        <v>6977</v>
      </c>
      <c r="R98">
        <v>35638</v>
      </c>
    </row>
    <row r="99" spans="1:21" x14ac:dyDescent="0.25">
      <c r="A99" s="131" t="s">
        <v>345</v>
      </c>
      <c r="B99" s="132" t="s">
        <v>70</v>
      </c>
      <c r="C99" s="132" t="s">
        <v>17</v>
      </c>
      <c r="D99" s="133">
        <v>40603</v>
      </c>
      <c r="E99" s="132">
        <v>35</v>
      </c>
      <c r="F99" s="132">
        <v>8016</v>
      </c>
      <c r="G99" s="134">
        <v>39021</v>
      </c>
      <c r="H99">
        <f>SUM(E94:E99)</f>
        <v>222</v>
      </c>
      <c r="I99">
        <f>SUM(H99)/E53*100</f>
        <v>9.1773460107482432</v>
      </c>
      <c r="J99" t="s">
        <v>196</v>
      </c>
      <c r="K99" s="123"/>
      <c r="L99" s="124" t="s">
        <v>346</v>
      </c>
      <c r="M99" t="s">
        <v>70</v>
      </c>
      <c r="N99" t="s">
        <v>17</v>
      </c>
      <c r="O99" s="105">
        <v>36982</v>
      </c>
      <c r="P99">
        <v>30</v>
      </c>
      <c r="Q99">
        <v>6697</v>
      </c>
      <c r="R99">
        <v>34178</v>
      </c>
      <c r="S99">
        <f>SUM(P94:P99)</f>
        <v>182</v>
      </c>
      <c r="T99">
        <f>SUM(S99)/P53*100</f>
        <v>8.01056338028169</v>
      </c>
      <c r="U99" t="s">
        <v>196</v>
      </c>
    </row>
    <row r="100" spans="1:21" x14ac:dyDescent="0.25">
      <c r="A100" s="125" t="s">
        <v>347</v>
      </c>
      <c r="B100" s="126" t="s">
        <v>70</v>
      </c>
      <c r="C100" s="126" t="s">
        <v>17</v>
      </c>
      <c r="D100" s="127">
        <v>40603</v>
      </c>
      <c r="E100" s="126">
        <v>33</v>
      </c>
      <c r="F100" s="126">
        <v>8056</v>
      </c>
      <c r="G100" s="128">
        <v>39650</v>
      </c>
      <c r="K100" s="123"/>
      <c r="L100" s="124" t="s">
        <v>348</v>
      </c>
      <c r="M100" t="s">
        <v>70</v>
      </c>
      <c r="N100" t="s">
        <v>17</v>
      </c>
      <c r="O100" s="105">
        <v>36982</v>
      </c>
      <c r="P100">
        <v>39</v>
      </c>
      <c r="Q100">
        <v>6699</v>
      </c>
      <c r="R100">
        <v>33336</v>
      </c>
    </row>
    <row r="101" spans="1:21" x14ac:dyDescent="0.25">
      <c r="A101" s="129" t="s">
        <v>349</v>
      </c>
      <c r="B101" s="5" t="s">
        <v>70</v>
      </c>
      <c r="C101" s="5" t="s">
        <v>17</v>
      </c>
      <c r="D101" s="130">
        <v>40603</v>
      </c>
      <c r="E101" s="5">
        <v>25</v>
      </c>
      <c r="F101" s="5">
        <v>8030</v>
      </c>
      <c r="G101" s="110">
        <v>39515</v>
      </c>
      <c r="K101" s="123"/>
      <c r="L101" s="124" t="s">
        <v>350</v>
      </c>
      <c r="M101" t="s">
        <v>70</v>
      </c>
      <c r="N101" t="s">
        <v>17</v>
      </c>
      <c r="O101" s="105">
        <v>36982</v>
      </c>
      <c r="P101">
        <v>29</v>
      </c>
      <c r="Q101">
        <v>6606</v>
      </c>
      <c r="R101">
        <v>33872</v>
      </c>
    </row>
    <row r="102" spans="1:21" x14ac:dyDescent="0.25">
      <c r="A102" s="129" t="s">
        <v>351</v>
      </c>
      <c r="B102" s="5" t="s">
        <v>70</v>
      </c>
      <c r="C102" s="5" t="s">
        <v>17</v>
      </c>
      <c r="D102" s="130">
        <v>40603</v>
      </c>
      <c r="E102" s="5">
        <v>27</v>
      </c>
      <c r="F102" s="5">
        <v>7695</v>
      </c>
      <c r="G102" s="110">
        <v>39118</v>
      </c>
      <c r="K102" s="123"/>
      <c r="L102" s="124" t="s">
        <v>352</v>
      </c>
      <c r="M102" t="s">
        <v>70</v>
      </c>
      <c r="N102" t="s">
        <v>17</v>
      </c>
      <c r="O102" s="105">
        <v>36982</v>
      </c>
      <c r="P102">
        <v>30</v>
      </c>
      <c r="Q102">
        <v>6559</v>
      </c>
      <c r="R102">
        <v>33151</v>
      </c>
    </row>
    <row r="103" spans="1:21" x14ac:dyDescent="0.25">
      <c r="A103" s="129" t="s">
        <v>353</v>
      </c>
      <c r="B103" s="5" t="s">
        <v>70</v>
      </c>
      <c r="C103" s="5" t="s">
        <v>17</v>
      </c>
      <c r="D103" s="130">
        <v>40603</v>
      </c>
      <c r="E103" s="5">
        <v>32</v>
      </c>
      <c r="F103" s="5">
        <v>7740</v>
      </c>
      <c r="G103" s="110">
        <v>38716</v>
      </c>
      <c r="K103" s="123"/>
      <c r="L103" s="124" t="s">
        <v>354</v>
      </c>
      <c r="M103" t="s">
        <v>70</v>
      </c>
      <c r="N103" t="s">
        <v>17</v>
      </c>
      <c r="O103" s="105">
        <v>36982</v>
      </c>
      <c r="P103">
        <v>35</v>
      </c>
      <c r="Q103">
        <v>6569</v>
      </c>
      <c r="R103">
        <v>32733</v>
      </c>
    </row>
    <row r="104" spans="1:21" x14ac:dyDescent="0.25">
      <c r="A104" s="131" t="s">
        <v>355</v>
      </c>
      <c r="B104" s="132" t="s">
        <v>70</v>
      </c>
      <c r="C104" s="132" t="s">
        <v>17</v>
      </c>
      <c r="D104" s="133">
        <v>40603</v>
      </c>
      <c r="E104" s="132">
        <v>23</v>
      </c>
      <c r="F104" s="132">
        <v>7315</v>
      </c>
      <c r="G104" s="134">
        <v>37125</v>
      </c>
      <c r="H104">
        <f>SUM(E100:E104)</f>
        <v>140</v>
      </c>
      <c r="I104">
        <f>SUM(H104)/E53*100</f>
        <v>5.7875155022736671</v>
      </c>
      <c r="J104" t="s">
        <v>196</v>
      </c>
      <c r="K104" s="123"/>
      <c r="L104" s="124" t="s">
        <v>356</v>
      </c>
      <c r="M104" t="s">
        <v>70</v>
      </c>
      <c r="N104" t="s">
        <v>17</v>
      </c>
      <c r="O104" s="105">
        <v>36982</v>
      </c>
      <c r="P104">
        <v>36</v>
      </c>
      <c r="Q104">
        <v>6628</v>
      </c>
      <c r="R104">
        <v>32795</v>
      </c>
      <c r="S104">
        <f>SUM(P100:P104)</f>
        <v>169</v>
      </c>
      <c r="T104">
        <f>SUM(S104)/P53*100</f>
        <v>7.438380281690141</v>
      </c>
      <c r="U104" t="s">
        <v>196</v>
      </c>
    </row>
    <row r="105" spans="1:21" x14ac:dyDescent="0.25">
      <c r="A105" s="125" t="s">
        <v>357</v>
      </c>
      <c r="B105" s="126" t="s">
        <v>70</v>
      </c>
      <c r="C105" s="126" t="s">
        <v>17</v>
      </c>
      <c r="D105" s="127">
        <v>40603</v>
      </c>
      <c r="E105" s="126">
        <v>28</v>
      </c>
      <c r="F105" s="126">
        <v>7076</v>
      </c>
      <c r="G105" s="128">
        <v>36454</v>
      </c>
      <c r="K105" s="123"/>
      <c r="L105" s="124" t="s">
        <v>358</v>
      </c>
      <c r="M105" t="s">
        <v>70</v>
      </c>
      <c r="N105" t="s">
        <v>17</v>
      </c>
      <c r="O105" s="105">
        <v>36982</v>
      </c>
      <c r="P105">
        <v>37</v>
      </c>
      <c r="Q105">
        <v>6908</v>
      </c>
      <c r="R105">
        <v>33869</v>
      </c>
    </row>
    <row r="106" spans="1:21" x14ac:dyDescent="0.25">
      <c r="A106" s="129" t="s">
        <v>359</v>
      </c>
      <c r="B106" s="5" t="s">
        <v>70</v>
      </c>
      <c r="C106" s="5" t="s">
        <v>17</v>
      </c>
      <c r="D106" s="130">
        <v>40603</v>
      </c>
      <c r="E106" s="5">
        <v>33</v>
      </c>
      <c r="F106" s="5">
        <v>7287</v>
      </c>
      <c r="G106" s="110">
        <v>36698</v>
      </c>
      <c r="K106" s="123"/>
      <c r="L106" s="124" t="s">
        <v>360</v>
      </c>
      <c r="M106" t="s">
        <v>70</v>
      </c>
      <c r="N106" t="s">
        <v>17</v>
      </c>
      <c r="O106" s="105">
        <v>36982</v>
      </c>
      <c r="P106">
        <v>41</v>
      </c>
      <c r="Q106">
        <v>7037</v>
      </c>
      <c r="R106">
        <v>34625</v>
      </c>
    </row>
    <row r="107" spans="1:21" x14ac:dyDescent="0.25">
      <c r="A107" s="129" t="s">
        <v>361</v>
      </c>
      <c r="B107" s="5" t="s">
        <v>70</v>
      </c>
      <c r="C107" s="5" t="s">
        <v>17</v>
      </c>
      <c r="D107" s="130">
        <v>40603</v>
      </c>
      <c r="E107" s="5">
        <v>29</v>
      </c>
      <c r="F107" s="5">
        <v>7133</v>
      </c>
      <c r="G107" s="110">
        <v>36309</v>
      </c>
      <c r="K107" s="123"/>
      <c r="L107" s="124" t="s">
        <v>362</v>
      </c>
      <c r="M107" t="s">
        <v>70</v>
      </c>
      <c r="N107" t="s">
        <v>17</v>
      </c>
      <c r="O107" s="105">
        <v>36982</v>
      </c>
      <c r="P107">
        <v>44</v>
      </c>
      <c r="Q107">
        <v>7531</v>
      </c>
      <c r="R107">
        <v>37379</v>
      </c>
    </row>
    <row r="108" spans="1:21" x14ac:dyDescent="0.25">
      <c r="A108" s="129" t="s">
        <v>363</v>
      </c>
      <c r="B108" s="5" t="s">
        <v>70</v>
      </c>
      <c r="C108" s="5" t="s">
        <v>17</v>
      </c>
      <c r="D108" s="130">
        <v>40603</v>
      </c>
      <c r="E108" s="5">
        <v>30</v>
      </c>
      <c r="F108" s="5">
        <v>6902</v>
      </c>
      <c r="G108" s="110">
        <v>34793</v>
      </c>
      <c r="K108" s="123"/>
      <c r="L108" s="124" t="s">
        <v>364</v>
      </c>
      <c r="M108" t="s">
        <v>70</v>
      </c>
      <c r="N108" t="s">
        <v>17</v>
      </c>
      <c r="O108" s="105">
        <v>36982</v>
      </c>
      <c r="P108">
        <v>47</v>
      </c>
      <c r="Q108">
        <v>7997</v>
      </c>
      <c r="R108">
        <v>39114</v>
      </c>
    </row>
    <row r="109" spans="1:21" x14ac:dyDescent="0.25">
      <c r="A109" s="129" t="s">
        <v>365</v>
      </c>
      <c r="B109" s="5" t="s">
        <v>70</v>
      </c>
      <c r="C109" s="5" t="s">
        <v>17</v>
      </c>
      <c r="D109" s="130">
        <v>40603</v>
      </c>
      <c r="E109" s="5">
        <v>23</v>
      </c>
      <c r="F109" s="5">
        <v>6753</v>
      </c>
      <c r="G109" s="110">
        <v>33128</v>
      </c>
      <c r="K109" s="123"/>
      <c r="L109" s="124" t="s">
        <v>366</v>
      </c>
      <c r="M109" t="s">
        <v>70</v>
      </c>
      <c r="N109" t="s">
        <v>17</v>
      </c>
      <c r="O109" s="105">
        <v>36982</v>
      </c>
      <c r="P109">
        <v>28</v>
      </c>
      <c r="Q109">
        <v>6281</v>
      </c>
      <c r="R109">
        <v>29649</v>
      </c>
    </row>
    <row r="110" spans="1:21" x14ac:dyDescent="0.25">
      <c r="A110" s="131" t="s">
        <v>367</v>
      </c>
      <c r="B110" s="132" t="s">
        <v>70</v>
      </c>
      <c r="C110" s="132" t="s">
        <v>17</v>
      </c>
      <c r="D110" s="133">
        <v>40603</v>
      </c>
      <c r="E110" s="132">
        <v>36</v>
      </c>
      <c r="F110" s="132">
        <v>6630</v>
      </c>
      <c r="G110" s="134">
        <v>32305</v>
      </c>
      <c r="H110">
        <f>SUM(E105:E110)</f>
        <v>179</v>
      </c>
      <c r="I110">
        <f>SUM(H110)/E53*100</f>
        <v>7.3997519636213314</v>
      </c>
      <c r="J110" t="s">
        <v>196</v>
      </c>
      <c r="K110" s="123"/>
      <c r="L110" s="124" t="s">
        <v>368</v>
      </c>
      <c r="M110" t="s">
        <v>70</v>
      </c>
      <c r="N110" t="s">
        <v>17</v>
      </c>
      <c r="O110" s="105">
        <v>36982</v>
      </c>
      <c r="P110">
        <v>44</v>
      </c>
      <c r="Q110">
        <v>6535</v>
      </c>
      <c r="R110">
        <v>30525</v>
      </c>
      <c r="S110">
        <f>SUM(P105:P110)</f>
        <v>241</v>
      </c>
      <c r="T110">
        <f>SUM(S110)/P53*100</f>
        <v>10.607394366197182</v>
      </c>
      <c r="U110" t="s">
        <v>196</v>
      </c>
    </row>
    <row r="111" spans="1:21" x14ac:dyDescent="0.25">
      <c r="A111" s="125" t="s">
        <v>369</v>
      </c>
      <c r="B111" s="126" t="s">
        <v>70</v>
      </c>
      <c r="C111" s="126" t="s">
        <v>17</v>
      </c>
      <c r="D111" s="127">
        <v>40603</v>
      </c>
      <c r="E111" s="126">
        <v>30</v>
      </c>
      <c r="F111" s="126">
        <v>6495</v>
      </c>
      <c r="G111" s="128">
        <v>32507</v>
      </c>
      <c r="I111" s="117"/>
      <c r="K111" s="123"/>
      <c r="L111" s="124" t="s">
        <v>370</v>
      </c>
      <c r="M111" t="s">
        <v>70</v>
      </c>
      <c r="N111" t="s">
        <v>17</v>
      </c>
      <c r="O111" s="105">
        <v>36982</v>
      </c>
      <c r="P111">
        <v>40</v>
      </c>
      <c r="Q111">
        <v>6119</v>
      </c>
      <c r="R111">
        <v>28637</v>
      </c>
      <c r="T111" s="117"/>
    </row>
    <row r="112" spans="1:21" x14ac:dyDescent="0.25">
      <c r="A112" s="129" t="s">
        <v>371</v>
      </c>
      <c r="B112" s="5" t="s">
        <v>70</v>
      </c>
      <c r="C112" s="5" t="s">
        <v>17</v>
      </c>
      <c r="D112" s="130">
        <v>40603</v>
      </c>
      <c r="E112" s="5">
        <v>38</v>
      </c>
      <c r="F112" s="5">
        <v>6526</v>
      </c>
      <c r="G112" s="110">
        <v>31644</v>
      </c>
      <c r="K112" s="123"/>
      <c r="L112" s="124" t="s">
        <v>372</v>
      </c>
      <c r="M112" t="s">
        <v>70</v>
      </c>
      <c r="N112" t="s">
        <v>17</v>
      </c>
      <c r="O112" s="105">
        <v>36982</v>
      </c>
      <c r="P112">
        <v>43</v>
      </c>
      <c r="Q112">
        <v>5639</v>
      </c>
      <c r="R112">
        <v>26905</v>
      </c>
    </row>
    <row r="113" spans="1:21" x14ac:dyDescent="0.25">
      <c r="A113" s="129" t="s">
        <v>373</v>
      </c>
      <c r="B113" s="5" t="s">
        <v>70</v>
      </c>
      <c r="C113" s="5" t="s">
        <v>17</v>
      </c>
      <c r="D113" s="130">
        <v>40603</v>
      </c>
      <c r="E113" s="5">
        <v>36</v>
      </c>
      <c r="F113" s="5">
        <v>6546</v>
      </c>
      <c r="G113" s="110">
        <v>31361</v>
      </c>
      <c r="K113" s="123"/>
      <c r="L113" s="124" t="s">
        <v>374</v>
      </c>
      <c r="M113" t="s">
        <v>70</v>
      </c>
      <c r="N113" t="s">
        <v>17</v>
      </c>
      <c r="O113" s="105">
        <v>36982</v>
      </c>
      <c r="P113">
        <v>25</v>
      </c>
      <c r="Q113">
        <v>5272</v>
      </c>
      <c r="R113">
        <v>25232</v>
      </c>
    </row>
    <row r="114" spans="1:21" x14ac:dyDescent="0.25">
      <c r="A114" s="131" t="s">
        <v>375</v>
      </c>
      <c r="B114" s="132" t="s">
        <v>70</v>
      </c>
      <c r="C114" s="132" t="s">
        <v>17</v>
      </c>
      <c r="D114" s="133">
        <v>40603</v>
      </c>
      <c r="E114" s="132">
        <v>34</v>
      </c>
      <c r="F114" s="132">
        <v>6594</v>
      </c>
      <c r="G114" s="134">
        <v>31438</v>
      </c>
      <c r="H114">
        <f>SUM(E111:E114)</f>
        <v>138</v>
      </c>
      <c r="I114">
        <f>SUM(H114)/E53*100</f>
        <v>5.7048367093840433</v>
      </c>
      <c r="J114" t="s">
        <v>196</v>
      </c>
      <c r="K114" s="123"/>
      <c r="L114" s="124" t="s">
        <v>376</v>
      </c>
      <c r="M114" t="s">
        <v>70</v>
      </c>
      <c r="N114" t="s">
        <v>17</v>
      </c>
      <c r="O114" s="105">
        <v>36982</v>
      </c>
      <c r="P114">
        <v>25</v>
      </c>
      <c r="Q114">
        <v>5175</v>
      </c>
      <c r="R114">
        <v>24880</v>
      </c>
      <c r="S114">
        <f>SUM(P111:P114)</f>
        <v>133</v>
      </c>
      <c r="T114">
        <f>SUM(S114)/P53*100</f>
        <v>5.85387323943662</v>
      </c>
      <c r="U114" t="s">
        <v>196</v>
      </c>
    </row>
    <row r="115" spans="1:21" x14ac:dyDescent="0.25">
      <c r="A115" s="125" t="s">
        <v>377</v>
      </c>
      <c r="B115" s="126" t="s">
        <v>70</v>
      </c>
      <c r="C115" s="126" t="s">
        <v>17</v>
      </c>
      <c r="D115" s="127">
        <v>40603</v>
      </c>
      <c r="E115" s="126">
        <v>42</v>
      </c>
      <c r="F115" s="126">
        <v>6864</v>
      </c>
      <c r="G115" s="128">
        <v>32513</v>
      </c>
      <c r="I115" s="117"/>
      <c r="K115" s="123"/>
      <c r="L115" s="124" t="s">
        <v>378</v>
      </c>
      <c r="M115" t="s">
        <v>70</v>
      </c>
      <c r="N115" t="s">
        <v>17</v>
      </c>
      <c r="O115" s="105">
        <v>36982</v>
      </c>
      <c r="P115">
        <v>34</v>
      </c>
      <c r="Q115">
        <v>5430</v>
      </c>
      <c r="R115">
        <v>26511</v>
      </c>
      <c r="T115" s="117"/>
    </row>
    <row r="116" spans="1:21" x14ac:dyDescent="0.25">
      <c r="A116" s="129" t="s">
        <v>379</v>
      </c>
      <c r="B116" s="5" t="s">
        <v>70</v>
      </c>
      <c r="C116" s="5" t="s">
        <v>17</v>
      </c>
      <c r="D116" s="130">
        <v>40603</v>
      </c>
      <c r="E116" s="5">
        <v>40</v>
      </c>
      <c r="F116" s="5">
        <v>6947</v>
      </c>
      <c r="G116" s="110">
        <v>33069</v>
      </c>
      <c r="K116" s="123"/>
      <c r="L116" s="124" t="s">
        <v>380</v>
      </c>
      <c r="M116" t="s">
        <v>70</v>
      </c>
      <c r="N116" t="s">
        <v>17</v>
      </c>
      <c r="O116" s="105">
        <v>36982</v>
      </c>
      <c r="P116">
        <v>33</v>
      </c>
      <c r="Q116">
        <v>5476</v>
      </c>
      <c r="R116">
        <v>26948</v>
      </c>
    </row>
    <row r="117" spans="1:21" x14ac:dyDescent="0.25">
      <c r="A117" s="129" t="s">
        <v>381</v>
      </c>
      <c r="B117" s="5" t="s">
        <v>70</v>
      </c>
      <c r="C117" s="5" t="s">
        <v>17</v>
      </c>
      <c r="D117" s="130">
        <v>40603</v>
      </c>
      <c r="E117" s="5">
        <v>44</v>
      </c>
      <c r="F117" s="5">
        <v>7434</v>
      </c>
      <c r="G117" s="110">
        <v>35809</v>
      </c>
      <c r="K117" s="123"/>
      <c r="L117" s="124" t="s">
        <v>382</v>
      </c>
      <c r="M117" t="s">
        <v>70</v>
      </c>
      <c r="N117" t="s">
        <v>17</v>
      </c>
      <c r="O117" s="105">
        <v>36982</v>
      </c>
      <c r="P117">
        <v>27</v>
      </c>
      <c r="Q117">
        <v>5458</v>
      </c>
      <c r="R117">
        <v>27196</v>
      </c>
    </row>
    <row r="118" spans="1:21" x14ac:dyDescent="0.25">
      <c r="A118" s="129" t="s">
        <v>383</v>
      </c>
      <c r="B118" s="5" t="s">
        <v>70</v>
      </c>
      <c r="C118" s="5" t="s">
        <v>17</v>
      </c>
      <c r="D118" s="130">
        <v>40603</v>
      </c>
      <c r="E118" s="5">
        <v>45</v>
      </c>
      <c r="F118" s="5">
        <v>7556</v>
      </c>
      <c r="G118" s="110">
        <v>35747</v>
      </c>
      <c r="K118" s="123"/>
      <c r="L118" s="124" t="s">
        <v>384</v>
      </c>
      <c r="M118" t="s">
        <v>70</v>
      </c>
      <c r="N118" t="s">
        <v>17</v>
      </c>
      <c r="O118" s="105">
        <v>36982</v>
      </c>
      <c r="P118">
        <v>26</v>
      </c>
      <c r="Q118">
        <v>5231</v>
      </c>
      <c r="R118">
        <v>25797</v>
      </c>
    </row>
    <row r="119" spans="1:21" x14ac:dyDescent="0.25">
      <c r="A119" s="129" t="s">
        <v>385</v>
      </c>
      <c r="B119" s="5" t="s">
        <v>70</v>
      </c>
      <c r="C119" s="5" t="s">
        <v>17</v>
      </c>
      <c r="D119" s="130">
        <v>40603</v>
      </c>
      <c r="E119" s="5">
        <v>47</v>
      </c>
      <c r="F119" s="5">
        <v>5953</v>
      </c>
      <c r="G119" s="110">
        <v>27562</v>
      </c>
      <c r="K119" s="123"/>
      <c r="L119" s="124" t="s">
        <v>386</v>
      </c>
      <c r="M119" t="s">
        <v>70</v>
      </c>
      <c r="N119" t="s">
        <v>17</v>
      </c>
      <c r="O119" s="105">
        <v>36982</v>
      </c>
      <c r="P119">
        <v>30</v>
      </c>
      <c r="Q119">
        <v>5012</v>
      </c>
      <c r="R119">
        <v>25095</v>
      </c>
    </row>
    <row r="120" spans="1:21" x14ac:dyDescent="0.25">
      <c r="A120" s="131" t="s">
        <v>387</v>
      </c>
      <c r="B120" s="132" t="s">
        <v>70</v>
      </c>
      <c r="C120" s="132" t="s">
        <v>17</v>
      </c>
      <c r="D120" s="133">
        <v>40603</v>
      </c>
      <c r="E120" s="132">
        <v>34</v>
      </c>
      <c r="F120" s="132">
        <v>6273</v>
      </c>
      <c r="G120" s="134">
        <v>28770</v>
      </c>
      <c r="H120">
        <f>SUM(E115:E120)</f>
        <v>252</v>
      </c>
      <c r="I120">
        <f>SUM(H120)/E53*100</f>
        <v>10.417527904092601</v>
      </c>
      <c r="J120" t="s">
        <v>196</v>
      </c>
      <c r="K120" s="123"/>
      <c r="L120" s="124" t="s">
        <v>388</v>
      </c>
      <c r="M120" t="s">
        <v>70</v>
      </c>
      <c r="N120" t="s">
        <v>17</v>
      </c>
      <c r="O120" s="105">
        <v>36982</v>
      </c>
      <c r="P120">
        <v>28</v>
      </c>
      <c r="Q120">
        <v>5008</v>
      </c>
      <c r="R120">
        <v>24518</v>
      </c>
      <c r="S120">
        <f>SUM(P115:P120)</f>
        <v>178</v>
      </c>
      <c r="T120">
        <f>SUM(S120)/P53*100</f>
        <v>7.8345070422535219</v>
      </c>
      <c r="U120" t="s">
        <v>196</v>
      </c>
    </row>
    <row r="121" spans="1:21" x14ac:dyDescent="0.25">
      <c r="A121" s="125" t="s">
        <v>389</v>
      </c>
      <c r="B121" s="126" t="s">
        <v>70</v>
      </c>
      <c r="C121" s="126" t="s">
        <v>17</v>
      </c>
      <c r="D121" s="127">
        <v>40603</v>
      </c>
      <c r="E121" s="126">
        <v>40</v>
      </c>
      <c r="F121" s="126">
        <v>5680</v>
      </c>
      <c r="G121" s="128">
        <v>25886</v>
      </c>
      <c r="K121" s="123"/>
      <c r="L121" s="124" t="s">
        <v>390</v>
      </c>
      <c r="M121" t="s">
        <v>70</v>
      </c>
      <c r="N121" t="s">
        <v>17</v>
      </c>
      <c r="O121" s="105">
        <v>36982</v>
      </c>
      <c r="P121">
        <v>25</v>
      </c>
      <c r="Q121">
        <v>4704</v>
      </c>
      <c r="R121">
        <v>23992</v>
      </c>
    </row>
    <row r="122" spans="1:21" x14ac:dyDescent="0.25">
      <c r="A122" s="129" t="s">
        <v>391</v>
      </c>
      <c r="B122" s="5" t="s">
        <v>70</v>
      </c>
      <c r="C122" s="5" t="s">
        <v>17</v>
      </c>
      <c r="D122" s="130">
        <v>40603</v>
      </c>
      <c r="E122" s="5">
        <v>36</v>
      </c>
      <c r="F122" s="5">
        <v>5207</v>
      </c>
      <c r="G122" s="110">
        <v>24168</v>
      </c>
      <c r="K122" s="123"/>
      <c r="L122" s="124" t="s">
        <v>392</v>
      </c>
      <c r="M122" t="s">
        <v>70</v>
      </c>
      <c r="N122" t="s">
        <v>17</v>
      </c>
      <c r="O122" s="105">
        <v>36982</v>
      </c>
      <c r="P122">
        <v>20</v>
      </c>
      <c r="Q122">
        <v>4708</v>
      </c>
      <c r="R122">
        <v>23839</v>
      </c>
    </row>
    <row r="123" spans="1:21" x14ac:dyDescent="0.25">
      <c r="A123" s="129" t="s">
        <v>393</v>
      </c>
      <c r="B123" s="5" t="s">
        <v>70</v>
      </c>
      <c r="C123" s="5" t="s">
        <v>17</v>
      </c>
      <c r="D123" s="130">
        <v>40603</v>
      </c>
      <c r="E123" s="5">
        <v>23</v>
      </c>
      <c r="F123" s="5">
        <v>4761</v>
      </c>
      <c r="G123" s="110">
        <v>22125</v>
      </c>
      <c r="K123" s="123"/>
      <c r="L123" s="124" t="s">
        <v>394</v>
      </c>
      <c r="M123" t="s">
        <v>70</v>
      </c>
      <c r="N123" t="s">
        <v>17</v>
      </c>
      <c r="O123" s="105">
        <v>36982</v>
      </c>
      <c r="P123">
        <v>13</v>
      </c>
      <c r="Q123">
        <v>4541</v>
      </c>
      <c r="R123">
        <v>23762</v>
      </c>
    </row>
    <row r="124" spans="1:21" x14ac:dyDescent="0.25">
      <c r="A124" s="129" t="s">
        <v>395</v>
      </c>
      <c r="B124" s="5" t="s">
        <v>70</v>
      </c>
      <c r="C124" s="5" t="s">
        <v>17</v>
      </c>
      <c r="D124" s="130">
        <v>40603</v>
      </c>
      <c r="E124" s="5">
        <v>20</v>
      </c>
      <c r="F124" s="5">
        <v>4652</v>
      </c>
      <c r="G124" s="110">
        <v>21862</v>
      </c>
      <c r="K124" s="123"/>
      <c r="L124" s="124" t="s">
        <v>396</v>
      </c>
      <c r="M124" t="s">
        <v>70</v>
      </c>
      <c r="N124" t="s">
        <v>17</v>
      </c>
      <c r="O124" s="105">
        <v>36982</v>
      </c>
      <c r="P124">
        <v>23</v>
      </c>
      <c r="Q124">
        <v>4687</v>
      </c>
      <c r="R124">
        <v>24008</v>
      </c>
    </row>
    <row r="125" spans="1:21" x14ac:dyDescent="0.25">
      <c r="A125" s="129" t="s">
        <v>397</v>
      </c>
      <c r="B125" s="5" t="s">
        <v>70</v>
      </c>
      <c r="C125" s="5" t="s">
        <v>17</v>
      </c>
      <c r="D125" s="130">
        <v>40603</v>
      </c>
      <c r="E125" s="5">
        <v>32</v>
      </c>
      <c r="F125" s="5">
        <v>4696</v>
      </c>
      <c r="G125" s="110">
        <v>22727</v>
      </c>
      <c r="K125" s="123"/>
      <c r="L125" s="124" t="s">
        <v>398</v>
      </c>
      <c r="M125" t="s">
        <v>70</v>
      </c>
      <c r="N125" t="s">
        <v>17</v>
      </c>
      <c r="O125" s="105">
        <v>36982</v>
      </c>
      <c r="P125">
        <v>20</v>
      </c>
      <c r="Q125">
        <v>4353</v>
      </c>
      <c r="R125">
        <v>22330</v>
      </c>
    </row>
    <row r="126" spans="1:21" x14ac:dyDescent="0.25">
      <c r="A126" s="129" t="s">
        <v>399</v>
      </c>
      <c r="B126" s="5" t="s">
        <v>70</v>
      </c>
      <c r="C126" s="5" t="s">
        <v>17</v>
      </c>
      <c r="D126" s="130">
        <v>40603</v>
      </c>
      <c r="E126" s="5">
        <v>26</v>
      </c>
      <c r="F126" s="5">
        <v>4694</v>
      </c>
      <c r="G126" s="110">
        <v>22911</v>
      </c>
      <c r="K126" s="123"/>
      <c r="L126" s="124" t="s">
        <v>400</v>
      </c>
      <c r="M126" t="s">
        <v>70</v>
      </c>
      <c r="N126" t="s">
        <v>17</v>
      </c>
      <c r="O126" s="105">
        <v>36982</v>
      </c>
      <c r="P126">
        <v>12</v>
      </c>
      <c r="Q126">
        <v>4170</v>
      </c>
      <c r="R126">
        <v>21583</v>
      </c>
    </row>
    <row r="127" spans="1:21" x14ac:dyDescent="0.25">
      <c r="A127" s="129" t="s">
        <v>401</v>
      </c>
      <c r="B127" s="5" t="s">
        <v>70</v>
      </c>
      <c r="C127" s="5" t="s">
        <v>17</v>
      </c>
      <c r="D127" s="130">
        <v>40603</v>
      </c>
      <c r="E127" s="5">
        <v>19</v>
      </c>
      <c r="F127" s="5">
        <v>4564</v>
      </c>
      <c r="G127" s="110">
        <v>22195</v>
      </c>
      <c r="K127" s="123"/>
      <c r="L127" s="124" t="s">
        <v>402</v>
      </c>
      <c r="M127" t="s">
        <v>70</v>
      </c>
      <c r="N127" t="s">
        <v>17</v>
      </c>
      <c r="O127" s="105">
        <v>36982</v>
      </c>
      <c r="P127">
        <v>14</v>
      </c>
      <c r="Q127">
        <v>3854</v>
      </c>
      <c r="R127">
        <v>19951</v>
      </c>
    </row>
    <row r="128" spans="1:21" x14ac:dyDescent="0.25">
      <c r="A128" s="131" t="s">
        <v>403</v>
      </c>
      <c r="B128" s="132" t="s">
        <v>70</v>
      </c>
      <c r="C128" s="132" t="s">
        <v>17</v>
      </c>
      <c r="D128" s="133">
        <v>40603</v>
      </c>
      <c r="E128" s="132">
        <v>19</v>
      </c>
      <c r="F128" s="132">
        <v>4403</v>
      </c>
      <c r="G128" s="134">
        <v>21036</v>
      </c>
      <c r="H128">
        <f>SUM(E121:E128)</f>
        <v>215</v>
      </c>
      <c r="I128">
        <f>SUM(H128)/E53*100</f>
        <v>8.88797023563456</v>
      </c>
      <c r="J128" t="s">
        <v>196</v>
      </c>
      <c r="K128" s="123"/>
      <c r="L128" s="124" t="s">
        <v>404</v>
      </c>
      <c r="M128" t="s">
        <v>70</v>
      </c>
      <c r="N128" t="s">
        <v>17</v>
      </c>
      <c r="O128" s="105">
        <v>36982</v>
      </c>
      <c r="P128">
        <v>19</v>
      </c>
      <c r="Q128">
        <v>4012</v>
      </c>
      <c r="R128">
        <v>20467</v>
      </c>
      <c r="S128">
        <f>SUM(P121:P128)</f>
        <v>146</v>
      </c>
      <c r="T128">
        <f>SUM(S128)/P53*100</f>
        <v>6.426056338028169</v>
      </c>
      <c r="U128" t="s">
        <v>196</v>
      </c>
    </row>
    <row r="129" spans="1:20" x14ac:dyDescent="0.25">
      <c r="A129" s="125" t="s">
        <v>405</v>
      </c>
      <c r="B129" s="126" t="s">
        <v>70</v>
      </c>
      <c r="C129" s="126" t="s">
        <v>17</v>
      </c>
      <c r="D129" s="127">
        <v>40603</v>
      </c>
      <c r="E129" s="126">
        <v>22</v>
      </c>
      <c r="F129" s="126">
        <v>3979</v>
      </c>
      <c r="G129" s="128">
        <v>19766</v>
      </c>
      <c r="K129" s="123"/>
      <c r="L129" s="124" t="s">
        <v>406</v>
      </c>
      <c r="M129" t="s">
        <v>70</v>
      </c>
      <c r="N129" t="s">
        <v>17</v>
      </c>
      <c r="O129" s="105">
        <v>36982</v>
      </c>
      <c r="P129">
        <v>79</v>
      </c>
      <c r="Q129">
        <v>17364</v>
      </c>
      <c r="R129">
        <v>88595</v>
      </c>
    </row>
    <row r="130" spans="1:20" x14ac:dyDescent="0.25">
      <c r="A130" s="129" t="s">
        <v>407</v>
      </c>
      <c r="B130" s="5" t="s">
        <v>70</v>
      </c>
      <c r="C130" s="5" t="s">
        <v>17</v>
      </c>
      <c r="D130" s="130">
        <v>40603</v>
      </c>
      <c r="E130" s="5">
        <v>16</v>
      </c>
      <c r="F130" s="5">
        <v>3878</v>
      </c>
      <c r="G130" s="110">
        <v>18844</v>
      </c>
      <c r="K130" s="123"/>
      <c r="L130" s="124" t="s">
        <v>408</v>
      </c>
      <c r="M130" t="s">
        <v>70</v>
      </c>
      <c r="N130" t="s">
        <v>17</v>
      </c>
      <c r="O130" s="105">
        <v>36982</v>
      </c>
      <c r="P130">
        <v>47</v>
      </c>
      <c r="Q130">
        <v>10694</v>
      </c>
      <c r="R130">
        <v>55430</v>
      </c>
    </row>
    <row r="131" spans="1:20" x14ac:dyDescent="0.25">
      <c r="A131" s="129" t="s">
        <v>409</v>
      </c>
      <c r="B131" s="5" t="s">
        <v>70</v>
      </c>
      <c r="C131" s="5" t="s">
        <v>17</v>
      </c>
      <c r="D131" s="130">
        <v>40603</v>
      </c>
      <c r="E131" s="5">
        <v>20</v>
      </c>
      <c r="F131" s="5">
        <v>3503</v>
      </c>
      <c r="G131" s="110">
        <v>17793</v>
      </c>
      <c r="K131" s="123"/>
      <c r="L131" s="124" t="s">
        <v>410</v>
      </c>
      <c r="M131" t="s">
        <v>70</v>
      </c>
      <c r="N131" t="s">
        <v>17</v>
      </c>
      <c r="O131" s="105">
        <v>36982</v>
      </c>
      <c r="P131">
        <v>30</v>
      </c>
      <c r="Q131">
        <v>5685</v>
      </c>
      <c r="R131">
        <v>28926</v>
      </c>
    </row>
    <row r="132" spans="1:20" x14ac:dyDescent="0.25">
      <c r="A132" s="129" t="s">
        <v>411</v>
      </c>
      <c r="B132" s="5" t="s">
        <v>70</v>
      </c>
      <c r="C132" s="5" t="s">
        <v>17</v>
      </c>
      <c r="D132" s="130">
        <v>40603</v>
      </c>
      <c r="E132" s="5">
        <v>19</v>
      </c>
      <c r="F132" s="5">
        <v>3449</v>
      </c>
      <c r="G132" s="110">
        <v>17235</v>
      </c>
      <c r="K132" s="123"/>
      <c r="L132" s="124" t="s">
        <v>412</v>
      </c>
      <c r="M132" t="s">
        <v>70</v>
      </c>
      <c r="N132" t="s">
        <v>17</v>
      </c>
      <c r="O132" s="105">
        <v>36982</v>
      </c>
      <c r="P132">
        <v>3</v>
      </c>
      <c r="Q132">
        <v>2216</v>
      </c>
      <c r="R132">
        <v>10947</v>
      </c>
    </row>
    <row r="133" spans="1:20" x14ac:dyDescent="0.25">
      <c r="A133" s="129" t="s">
        <v>413</v>
      </c>
      <c r="B133" s="5" t="s">
        <v>70</v>
      </c>
      <c r="C133" s="5" t="s">
        <v>17</v>
      </c>
      <c r="D133" s="130">
        <v>40603</v>
      </c>
      <c r="E133" s="5">
        <v>13</v>
      </c>
      <c r="F133" s="5">
        <v>3041</v>
      </c>
      <c r="G133" s="110">
        <v>16223</v>
      </c>
      <c r="K133" s="123"/>
      <c r="L133" s="124" t="s">
        <v>414</v>
      </c>
      <c r="M133" t="s">
        <v>70</v>
      </c>
      <c r="N133" t="s">
        <v>17</v>
      </c>
      <c r="O133" s="105">
        <v>36982</v>
      </c>
      <c r="P133">
        <v>0</v>
      </c>
      <c r="Q133">
        <v>471</v>
      </c>
      <c r="R133">
        <v>2495</v>
      </c>
    </row>
    <row r="134" spans="1:20" x14ac:dyDescent="0.25">
      <c r="A134" s="129" t="s">
        <v>415</v>
      </c>
      <c r="B134" s="5" t="s">
        <v>70</v>
      </c>
      <c r="C134" s="5" t="s">
        <v>17</v>
      </c>
      <c r="D134" s="130">
        <v>40603</v>
      </c>
      <c r="E134" s="5">
        <v>13</v>
      </c>
      <c r="F134" s="5">
        <v>3125</v>
      </c>
      <c r="G134" s="110">
        <v>15913</v>
      </c>
      <c r="K134" s="123"/>
      <c r="L134" s="124" t="s">
        <v>416</v>
      </c>
      <c r="M134" t="s">
        <v>70</v>
      </c>
      <c r="N134" t="s">
        <v>17</v>
      </c>
      <c r="O134" s="105">
        <v>36982</v>
      </c>
      <c r="P134">
        <v>0</v>
      </c>
      <c r="Q134">
        <v>67</v>
      </c>
      <c r="R134">
        <v>374</v>
      </c>
    </row>
    <row r="135" spans="1:20" x14ac:dyDescent="0.25">
      <c r="A135" s="129" t="s">
        <v>417</v>
      </c>
      <c r="B135" s="5" t="s">
        <v>70</v>
      </c>
      <c r="C135" s="5" t="s">
        <v>17</v>
      </c>
      <c r="D135" s="130">
        <v>40603</v>
      </c>
      <c r="E135" s="5">
        <v>10</v>
      </c>
      <c r="F135" s="5">
        <v>2771</v>
      </c>
      <c r="G135" s="110">
        <v>14047</v>
      </c>
      <c r="I135" s="117"/>
      <c r="K135" s="123"/>
      <c r="L135" s="124" t="s">
        <v>418</v>
      </c>
      <c r="M135" t="s">
        <v>83</v>
      </c>
      <c r="N135" s="106">
        <v>38309</v>
      </c>
      <c r="T135" s="117"/>
    </row>
    <row r="136" spans="1:20" x14ac:dyDescent="0.25">
      <c r="A136" s="129" t="s">
        <v>419</v>
      </c>
      <c r="B136" s="5" t="s">
        <v>70</v>
      </c>
      <c r="C136" s="5" t="s">
        <v>17</v>
      </c>
      <c r="D136" s="130">
        <v>40603</v>
      </c>
      <c r="E136" s="5">
        <v>13</v>
      </c>
      <c r="F136" s="5">
        <v>2544</v>
      </c>
      <c r="G136" s="110">
        <v>12971</v>
      </c>
      <c r="K136" s="123"/>
      <c r="L136" s="124" t="s">
        <v>418</v>
      </c>
      <c r="M136" t="s">
        <v>84</v>
      </c>
      <c r="N136" t="s">
        <v>85</v>
      </c>
    </row>
    <row r="137" spans="1:20" x14ac:dyDescent="0.25">
      <c r="A137" s="129" t="s">
        <v>420</v>
      </c>
      <c r="B137" s="5" t="s">
        <v>70</v>
      </c>
      <c r="C137" s="5" t="s">
        <v>17</v>
      </c>
      <c r="D137" s="130">
        <v>40603</v>
      </c>
      <c r="E137" s="5">
        <v>10</v>
      </c>
      <c r="F137" s="5">
        <v>2186</v>
      </c>
      <c r="G137" s="110">
        <v>11177</v>
      </c>
      <c r="K137" s="123"/>
      <c r="L137" s="124" t="s">
        <v>255</v>
      </c>
      <c r="M137" t="s">
        <v>253</v>
      </c>
    </row>
    <row r="138" spans="1:20" x14ac:dyDescent="0.25">
      <c r="A138" s="129" t="s">
        <v>421</v>
      </c>
      <c r="B138" s="5" t="s">
        <v>70</v>
      </c>
      <c r="C138" s="5" t="s">
        <v>17</v>
      </c>
      <c r="D138" s="130">
        <v>40603</v>
      </c>
      <c r="E138" s="5">
        <v>9</v>
      </c>
      <c r="F138" s="5">
        <v>2159</v>
      </c>
      <c r="G138" s="110">
        <v>10894</v>
      </c>
      <c r="K138" s="123"/>
    </row>
    <row r="139" spans="1:20" x14ac:dyDescent="0.25">
      <c r="A139" s="129" t="s">
        <v>422</v>
      </c>
      <c r="B139" s="5" t="s">
        <v>70</v>
      </c>
      <c r="C139" s="5" t="s">
        <v>17</v>
      </c>
      <c r="D139" s="130">
        <v>40603</v>
      </c>
      <c r="E139" s="5">
        <v>9</v>
      </c>
      <c r="F139" s="5">
        <v>1975</v>
      </c>
      <c r="G139" s="110">
        <v>9634</v>
      </c>
      <c r="K139" s="123"/>
    </row>
    <row r="140" spans="1:20" x14ac:dyDescent="0.25">
      <c r="A140" s="129" t="s">
        <v>423</v>
      </c>
      <c r="B140" s="5" t="s">
        <v>70</v>
      </c>
      <c r="C140" s="5" t="s">
        <v>17</v>
      </c>
      <c r="D140" s="130">
        <v>40603</v>
      </c>
      <c r="E140" s="5">
        <v>9</v>
      </c>
      <c r="F140" s="5">
        <v>1616</v>
      </c>
      <c r="G140" s="110">
        <v>8447</v>
      </c>
      <c r="K140" s="123"/>
    </row>
    <row r="141" spans="1:20" x14ac:dyDescent="0.25">
      <c r="A141" s="129" t="s">
        <v>424</v>
      </c>
      <c r="B141" s="5" t="s">
        <v>70</v>
      </c>
      <c r="C141" s="5" t="s">
        <v>17</v>
      </c>
      <c r="D141" s="130">
        <v>40603</v>
      </c>
      <c r="E141" s="5">
        <v>4</v>
      </c>
      <c r="F141" s="5">
        <v>1430</v>
      </c>
      <c r="G141" s="110">
        <v>7253</v>
      </c>
      <c r="K141" s="123"/>
    </row>
    <row r="142" spans="1:20" x14ac:dyDescent="0.25">
      <c r="A142" s="129" t="s">
        <v>425</v>
      </c>
      <c r="B142" s="5" t="s">
        <v>70</v>
      </c>
      <c r="C142" s="5" t="s">
        <v>17</v>
      </c>
      <c r="D142" s="130">
        <v>40603</v>
      </c>
      <c r="E142" s="5">
        <v>6</v>
      </c>
      <c r="F142" s="5">
        <v>1165</v>
      </c>
      <c r="G142" s="110">
        <v>6350</v>
      </c>
      <c r="K142" s="123"/>
    </row>
    <row r="143" spans="1:20" x14ac:dyDescent="0.25">
      <c r="A143" s="129" t="s">
        <v>426</v>
      </c>
      <c r="B143" s="5" t="s">
        <v>70</v>
      </c>
      <c r="C143" s="5" t="s">
        <v>17</v>
      </c>
      <c r="D143" s="130">
        <v>40603</v>
      </c>
      <c r="E143" s="5">
        <v>4</v>
      </c>
      <c r="F143" s="5">
        <v>1135</v>
      </c>
      <c r="G143" s="110">
        <v>5862</v>
      </c>
      <c r="K143" s="123"/>
    </row>
    <row r="144" spans="1:20" x14ac:dyDescent="0.25">
      <c r="A144" s="129" t="s">
        <v>427</v>
      </c>
      <c r="B144" s="5" t="s">
        <v>70</v>
      </c>
      <c r="C144" s="5" t="s">
        <v>17</v>
      </c>
      <c r="D144" s="130">
        <v>40603</v>
      </c>
      <c r="E144" s="5">
        <v>4</v>
      </c>
      <c r="F144" s="5">
        <v>954</v>
      </c>
      <c r="G144" s="110">
        <v>4851</v>
      </c>
      <c r="K144" s="123"/>
    </row>
    <row r="145" spans="1:66" x14ac:dyDescent="0.25">
      <c r="A145" s="129" t="s">
        <v>428</v>
      </c>
      <c r="B145" s="5" t="s">
        <v>70</v>
      </c>
      <c r="C145" s="5" t="s">
        <v>17</v>
      </c>
      <c r="D145" s="130">
        <v>40603</v>
      </c>
      <c r="E145" s="5">
        <v>3</v>
      </c>
      <c r="F145" s="5">
        <v>709</v>
      </c>
      <c r="G145" s="110">
        <v>3717</v>
      </c>
      <c r="K145" s="123"/>
    </row>
    <row r="146" spans="1:66" x14ac:dyDescent="0.25">
      <c r="A146" s="129" t="s">
        <v>429</v>
      </c>
      <c r="B146" s="5" t="s">
        <v>70</v>
      </c>
      <c r="C146" s="5" t="s">
        <v>17</v>
      </c>
      <c r="D146" s="130">
        <v>40603</v>
      </c>
      <c r="E146" s="5">
        <v>2</v>
      </c>
      <c r="F146" s="5">
        <v>461</v>
      </c>
      <c r="G146" s="110">
        <v>2373</v>
      </c>
      <c r="K146" s="123"/>
    </row>
    <row r="147" spans="1:66" x14ac:dyDescent="0.25">
      <c r="A147" s="129" t="s">
        <v>430</v>
      </c>
      <c r="B147" s="5" t="s">
        <v>70</v>
      </c>
      <c r="C147" s="5" t="s">
        <v>17</v>
      </c>
      <c r="D147" s="130">
        <v>40603</v>
      </c>
      <c r="E147" s="5">
        <v>0</v>
      </c>
      <c r="F147" s="5">
        <v>331</v>
      </c>
      <c r="G147" s="110">
        <v>1732</v>
      </c>
      <c r="K147" s="123"/>
    </row>
    <row r="148" spans="1:66" x14ac:dyDescent="0.25">
      <c r="A148" s="129" t="s">
        <v>431</v>
      </c>
      <c r="B148" s="5" t="s">
        <v>70</v>
      </c>
      <c r="C148" s="5" t="s">
        <v>17</v>
      </c>
      <c r="D148" s="130">
        <v>40603</v>
      </c>
      <c r="E148" s="5">
        <v>0</v>
      </c>
      <c r="F148" s="5">
        <v>262</v>
      </c>
      <c r="G148" s="110">
        <v>1410</v>
      </c>
      <c r="K148" s="123"/>
    </row>
    <row r="149" spans="1:66" x14ac:dyDescent="0.25">
      <c r="A149" s="129" t="s">
        <v>432</v>
      </c>
      <c r="B149" s="5" t="s">
        <v>70</v>
      </c>
      <c r="C149" s="5" t="s">
        <v>17</v>
      </c>
      <c r="D149" s="130">
        <v>40603</v>
      </c>
      <c r="E149" s="5">
        <v>1</v>
      </c>
      <c r="F149" s="5">
        <v>215</v>
      </c>
      <c r="G149" s="110">
        <v>1120</v>
      </c>
      <c r="K149" s="123"/>
    </row>
    <row r="150" spans="1:66" x14ac:dyDescent="0.25">
      <c r="A150" s="129" t="s">
        <v>433</v>
      </c>
      <c r="B150" s="5" t="s">
        <v>70</v>
      </c>
      <c r="C150" s="5" t="s">
        <v>17</v>
      </c>
      <c r="D150" s="130">
        <v>40603</v>
      </c>
      <c r="E150" s="5">
        <v>0</v>
      </c>
      <c r="F150" s="5">
        <v>187</v>
      </c>
      <c r="G150" s="110">
        <v>841</v>
      </c>
      <c r="K150" s="123"/>
    </row>
    <row r="151" spans="1:66" x14ac:dyDescent="0.25">
      <c r="A151" s="129" t="s">
        <v>434</v>
      </c>
      <c r="B151" s="5" t="s">
        <v>70</v>
      </c>
      <c r="C151" s="5" t="s">
        <v>17</v>
      </c>
      <c r="D151" s="130">
        <v>40603</v>
      </c>
      <c r="E151" s="5">
        <v>0</v>
      </c>
      <c r="F151" s="5">
        <v>144</v>
      </c>
      <c r="G151" s="110">
        <v>601</v>
      </c>
      <c r="K151" s="123"/>
    </row>
    <row r="152" spans="1:66" x14ac:dyDescent="0.25">
      <c r="A152" s="129" t="s">
        <v>435</v>
      </c>
      <c r="B152" s="5" t="s">
        <v>70</v>
      </c>
      <c r="C152" s="5" t="s">
        <v>17</v>
      </c>
      <c r="D152" s="130">
        <v>40603</v>
      </c>
      <c r="E152" s="5">
        <v>0</v>
      </c>
      <c r="F152" s="5">
        <v>87</v>
      </c>
      <c r="G152" s="110">
        <v>410</v>
      </c>
      <c r="K152" s="123"/>
    </row>
    <row r="153" spans="1:66" x14ac:dyDescent="0.25">
      <c r="A153" s="129" t="s">
        <v>436</v>
      </c>
      <c r="B153" s="5" t="s">
        <v>70</v>
      </c>
      <c r="C153" s="5" t="s">
        <v>17</v>
      </c>
      <c r="D153" s="130">
        <v>40603</v>
      </c>
      <c r="E153" s="5">
        <v>0</v>
      </c>
      <c r="F153" s="5">
        <v>76</v>
      </c>
      <c r="G153" s="110">
        <v>323</v>
      </c>
      <c r="K153" s="123"/>
    </row>
    <row r="154" spans="1:66" x14ac:dyDescent="0.25">
      <c r="A154" s="131" t="s">
        <v>437</v>
      </c>
      <c r="B154" s="132" t="s">
        <v>70</v>
      </c>
      <c r="C154" s="132" t="s">
        <v>17</v>
      </c>
      <c r="D154" s="133">
        <v>40603</v>
      </c>
      <c r="E154" s="132">
        <v>0</v>
      </c>
      <c r="F154" s="132">
        <v>80</v>
      </c>
      <c r="G154" s="134">
        <v>456</v>
      </c>
      <c r="H154">
        <f>SUM(E129:E154)</f>
        <v>187</v>
      </c>
      <c r="I154">
        <f>SUM(H154)/E53*100</f>
        <v>7.7304671351798264</v>
      </c>
      <c r="K154" s="123"/>
      <c r="S154">
        <f>SUM(P129:P154)</f>
        <v>159</v>
      </c>
      <c r="T154">
        <f>SUM(S154)/P53*100</f>
        <v>6.9982394366197189</v>
      </c>
    </row>
    <row r="155" spans="1:66" x14ac:dyDescent="0.25">
      <c r="A155" s="124" t="s">
        <v>438</v>
      </c>
      <c r="B155" t="s">
        <v>83</v>
      </c>
      <c r="C155" s="106">
        <v>41304</v>
      </c>
      <c r="E155">
        <f>SUM(E129:E154)</f>
        <v>187</v>
      </c>
      <c r="F155">
        <f>SUM(F129:F154)</f>
        <v>41462</v>
      </c>
      <c r="G155">
        <f>SUM(G129:G154)</f>
        <v>210243</v>
      </c>
      <c r="H155">
        <f>SUM(H54:H154)</f>
        <v>2419</v>
      </c>
      <c r="I155">
        <f>SUM(I54:I154)</f>
        <v>100</v>
      </c>
      <c r="J155" t="s">
        <v>196</v>
      </c>
      <c r="K155" s="123"/>
      <c r="S155">
        <f>SUM(S54:S154)</f>
        <v>2272</v>
      </c>
      <c r="T155">
        <f>SUM(T54:T154)</f>
        <v>100</v>
      </c>
      <c r="U155" t="s">
        <v>196</v>
      </c>
    </row>
    <row r="156" spans="1:66" x14ac:dyDescent="0.25">
      <c r="A156" s="124" t="s">
        <v>438</v>
      </c>
      <c r="B156" t="s">
        <v>84</v>
      </c>
      <c r="C156" t="s">
        <v>85</v>
      </c>
      <c r="K156" s="123"/>
    </row>
    <row r="157" spans="1:66" x14ac:dyDescent="0.25">
      <c r="K157" s="123"/>
      <c r="S157">
        <f>SUM(S104:S154)</f>
        <v>1026</v>
      </c>
    </row>
    <row r="158" spans="1:66" x14ac:dyDescent="0.25">
      <c r="A158" s="123"/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  <c r="AC158" s="123"/>
      <c r="AD158" s="123"/>
      <c r="AE158" s="123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123"/>
      <c r="AP158" s="123"/>
      <c r="AQ158" s="123"/>
      <c r="AR158" s="123"/>
      <c r="AS158" s="123"/>
      <c r="AT158" s="123"/>
      <c r="AU158" s="123"/>
      <c r="AV158" s="123"/>
      <c r="AW158" s="123"/>
      <c r="AX158" s="123"/>
      <c r="AY158" s="123"/>
      <c r="AZ158" s="123"/>
      <c r="BA158" s="123"/>
      <c r="BB158" s="123"/>
      <c r="BC158" s="123"/>
      <c r="BD158" s="123"/>
      <c r="BE158" s="123"/>
      <c r="BF158" s="123"/>
      <c r="BG158" s="123"/>
      <c r="BH158" s="123"/>
      <c r="BI158" s="123"/>
      <c r="BJ158" s="123"/>
      <c r="BK158" s="123"/>
      <c r="BL158" s="123"/>
      <c r="BM158" s="123"/>
      <c r="BN158" s="123"/>
    </row>
    <row r="159" spans="1:66" x14ac:dyDescent="0.25">
      <c r="A159" s="123"/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  <c r="AE159" s="123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123"/>
      <c r="AP159" s="123"/>
      <c r="AQ159" s="123"/>
      <c r="AR159" s="123"/>
      <c r="AS159" s="123"/>
      <c r="AT159" s="123"/>
      <c r="AU159" s="123"/>
      <c r="AV159" s="123"/>
      <c r="AW159" s="123"/>
      <c r="AX159" s="123"/>
      <c r="AY159" s="123"/>
      <c r="AZ159" s="123"/>
      <c r="BA159" s="123"/>
      <c r="BB159" s="123"/>
      <c r="BC159" s="123"/>
      <c r="BD159" s="123"/>
      <c r="BE159" s="123"/>
      <c r="BF159" s="123"/>
      <c r="BG159" s="123"/>
      <c r="BH159" s="123"/>
      <c r="BI159" s="123"/>
      <c r="BJ159" s="123"/>
      <c r="BK159" s="123"/>
      <c r="BL159" s="123"/>
      <c r="BM159" s="123"/>
      <c r="BN159" s="123"/>
    </row>
    <row r="160" spans="1:66" x14ac:dyDescent="0.25">
      <c r="K160" s="123"/>
    </row>
    <row r="161" spans="1:19" x14ac:dyDescent="0.25">
      <c r="A161" t="s">
        <v>439</v>
      </c>
      <c r="K161" s="123"/>
      <c r="L161" t="s">
        <v>440</v>
      </c>
    </row>
    <row r="162" spans="1:19" x14ac:dyDescent="0.25">
      <c r="E162" t="s">
        <v>39</v>
      </c>
      <c r="F162" t="s">
        <v>207</v>
      </c>
      <c r="G162" t="s">
        <v>208</v>
      </c>
      <c r="H162" t="s">
        <v>209</v>
      </c>
      <c r="K162" s="123"/>
      <c r="P162" t="s">
        <v>39</v>
      </c>
      <c r="Q162" t="s">
        <v>207</v>
      </c>
      <c r="R162" t="s">
        <v>208</v>
      </c>
      <c r="S162" t="s">
        <v>209</v>
      </c>
    </row>
    <row r="163" spans="1:19" x14ac:dyDescent="0.25">
      <c r="E163" t="s">
        <v>68</v>
      </c>
      <c r="F163" t="s">
        <v>210</v>
      </c>
      <c r="G163" t="s">
        <v>211</v>
      </c>
      <c r="H163" t="s">
        <v>212</v>
      </c>
      <c r="K163" s="123"/>
      <c r="P163" t="s">
        <v>68</v>
      </c>
      <c r="Q163" t="s">
        <v>210</v>
      </c>
      <c r="R163" t="s">
        <v>211</v>
      </c>
      <c r="S163" t="s">
        <v>212</v>
      </c>
    </row>
    <row r="164" spans="1:19" x14ac:dyDescent="0.25">
      <c r="A164" t="s">
        <v>213</v>
      </c>
      <c r="B164" t="s">
        <v>70</v>
      </c>
      <c r="C164" t="s">
        <v>17</v>
      </c>
      <c r="D164" s="105">
        <v>40603</v>
      </c>
      <c r="E164">
        <v>2419</v>
      </c>
      <c r="F164">
        <v>513242</v>
      </c>
      <c r="G164">
        <v>2596886</v>
      </c>
      <c r="H164">
        <v>53012456</v>
      </c>
      <c r="K164" s="123"/>
      <c r="L164" t="s">
        <v>441</v>
      </c>
      <c r="M164" t="s">
        <v>70</v>
      </c>
      <c r="N164" t="s">
        <v>17</v>
      </c>
      <c r="O164" s="105">
        <v>36982</v>
      </c>
      <c r="P164">
        <v>2288</v>
      </c>
      <c r="Q164">
        <v>493470</v>
      </c>
      <c r="R164">
        <v>2515442</v>
      </c>
      <c r="S164">
        <v>49138831</v>
      </c>
    </row>
    <row r="165" spans="1:19" x14ac:dyDescent="0.25">
      <c r="A165" t="s">
        <v>442</v>
      </c>
      <c r="B165" t="s">
        <v>70</v>
      </c>
      <c r="C165" t="s">
        <v>17</v>
      </c>
      <c r="D165" s="105">
        <v>40603</v>
      </c>
      <c r="E165">
        <v>1193</v>
      </c>
      <c r="F165">
        <v>251280</v>
      </c>
      <c r="G165">
        <v>1269703</v>
      </c>
      <c r="H165">
        <v>26069148</v>
      </c>
      <c r="K165" s="123"/>
      <c r="L165" t="s">
        <v>443</v>
      </c>
      <c r="M165" t="s">
        <v>70</v>
      </c>
      <c r="N165" t="s">
        <v>17</v>
      </c>
      <c r="O165" s="105">
        <v>36982</v>
      </c>
      <c r="P165">
        <v>1122</v>
      </c>
      <c r="Q165">
        <v>239908</v>
      </c>
      <c r="R165">
        <v>1218579</v>
      </c>
      <c r="S165">
        <v>23922144</v>
      </c>
    </row>
    <row r="166" spans="1:19" x14ac:dyDescent="0.25">
      <c r="A166" t="s">
        <v>442</v>
      </c>
      <c r="B166" t="s">
        <v>106</v>
      </c>
      <c r="C166" t="s">
        <v>17</v>
      </c>
      <c r="D166" s="105">
        <v>40603</v>
      </c>
      <c r="E166" t="s">
        <v>107</v>
      </c>
      <c r="F166">
        <v>49</v>
      </c>
      <c r="G166">
        <v>48.9</v>
      </c>
      <c r="H166">
        <v>49.2</v>
      </c>
      <c r="K166" s="123"/>
      <c r="L166" t="s">
        <v>444</v>
      </c>
      <c r="M166" t="s">
        <v>70</v>
      </c>
      <c r="N166" t="s">
        <v>17</v>
      </c>
      <c r="O166" s="105">
        <v>36982</v>
      </c>
      <c r="P166">
        <v>1166</v>
      </c>
      <c r="Q166">
        <v>253562</v>
      </c>
      <c r="R166">
        <v>1296863</v>
      </c>
      <c r="S166">
        <v>25216687</v>
      </c>
    </row>
    <row r="167" spans="1:19" x14ac:dyDescent="0.25">
      <c r="A167" t="s">
        <v>445</v>
      </c>
      <c r="B167" t="s">
        <v>70</v>
      </c>
      <c r="C167" t="s">
        <v>17</v>
      </c>
      <c r="D167" s="105">
        <v>40603</v>
      </c>
      <c r="E167">
        <v>1226</v>
      </c>
      <c r="F167">
        <v>261962</v>
      </c>
      <c r="G167">
        <v>1327183</v>
      </c>
      <c r="H167">
        <v>26943308</v>
      </c>
      <c r="K167" s="123"/>
      <c r="L167" t="s">
        <v>446</v>
      </c>
      <c r="M167" t="s">
        <v>70</v>
      </c>
      <c r="N167" t="s">
        <v>17</v>
      </c>
      <c r="O167" s="105">
        <v>36982</v>
      </c>
      <c r="P167">
        <v>2288</v>
      </c>
      <c r="Q167">
        <v>481729</v>
      </c>
      <c r="R167">
        <v>2472884</v>
      </c>
      <c r="S167">
        <v>48248150</v>
      </c>
    </row>
    <row r="168" spans="1:19" x14ac:dyDescent="0.25">
      <c r="A168" t="s">
        <v>445</v>
      </c>
      <c r="B168" t="s">
        <v>106</v>
      </c>
      <c r="C168" t="s">
        <v>17</v>
      </c>
      <c r="D168" s="105">
        <v>40603</v>
      </c>
      <c r="E168" t="s">
        <v>107</v>
      </c>
      <c r="F168">
        <v>51</v>
      </c>
      <c r="G168">
        <v>51.1</v>
      </c>
      <c r="H168">
        <v>50.8</v>
      </c>
      <c r="K168" s="123"/>
      <c r="L168" t="s">
        <v>446</v>
      </c>
      <c r="M168" t="s">
        <v>106</v>
      </c>
      <c r="N168" t="s">
        <v>17</v>
      </c>
      <c r="O168" s="105">
        <v>36982</v>
      </c>
      <c r="P168" t="s">
        <v>107</v>
      </c>
      <c r="Q168">
        <v>97.62</v>
      </c>
      <c r="R168">
        <v>98.31</v>
      </c>
      <c r="S168">
        <v>98.19</v>
      </c>
    </row>
    <row r="169" spans="1:19" x14ac:dyDescent="0.25">
      <c r="A169" t="s">
        <v>447</v>
      </c>
      <c r="B169" t="s">
        <v>70</v>
      </c>
      <c r="C169" t="s">
        <v>17</v>
      </c>
      <c r="D169" s="105">
        <v>40603</v>
      </c>
      <c r="E169">
        <v>2419</v>
      </c>
      <c r="F169">
        <v>500288</v>
      </c>
      <c r="G169">
        <v>2550818</v>
      </c>
      <c r="H169">
        <v>52059931</v>
      </c>
      <c r="K169" s="123"/>
      <c r="L169" t="s">
        <v>448</v>
      </c>
      <c r="M169" t="s">
        <v>70</v>
      </c>
      <c r="N169" t="s">
        <v>17</v>
      </c>
      <c r="O169" s="105">
        <v>36982</v>
      </c>
      <c r="P169">
        <v>0</v>
      </c>
      <c r="Q169">
        <v>11741</v>
      </c>
      <c r="R169">
        <v>42558</v>
      </c>
      <c r="S169">
        <v>890681</v>
      </c>
    </row>
    <row r="170" spans="1:19" x14ac:dyDescent="0.25">
      <c r="A170" t="s">
        <v>447</v>
      </c>
      <c r="B170" t="s">
        <v>106</v>
      </c>
      <c r="C170" t="s">
        <v>17</v>
      </c>
      <c r="D170" s="105">
        <v>40603</v>
      </c>
      <c r="E170" t="s">
        <v>107</v>
      </c>
      <c r="F170">
        <v>97.5</v>
      </c>
      <c r="G170">
        <v>98.2</v>
      </c>
      <c r="H170">
        <v>98.2</v>
      </c>
      <c r="K170" s="123"/>
      <c r="L170" t="s">
        <v>448</v>
      </c>
      <c r="M170" t="s">
        <v>106</v>
      </c>
      <c r="N170" t="s">
        <v>17</v>
      </c>
      <c r="O170" s="105">
        <v>36982</v>
      </c>
      <c r="P170" t="s">
        <v>107</v>
      </c>
      <c r="Q170">
        <v>2.38</v>
      </c>
      <c r="R170">
        <v>1.69</v>
      </c>
      <c r="S170">
        <v>1.81</v>
      </c>
    </row>
    <row r="171" spans="1:19" x14ac:dyDescent="0.25">
      <c r="A171" t="s">
        <v>449</v>
      </c>
      <c r="B171" t="s">
        <v>70</v>
      </c>
      <c r="C171" t="s">
        <v>17</v>
      </c>
      <c r="D171" s="105">
        <v>40603</v>
      </c>
      <c r="E171">
        <v>0</v>
      </c>
      <c r="F171">
        <v>12954</v>
      </c>
      <c r="G171">
        <v>46068</v>
      </c>
      <c r="H171">
        <v>952525</v>
      </c>
      <c r="K171" s="123"/>
      <c r="L171" t="s">
        <v>450</v>
      </c>
      <c r="M171" t="s">
        <v>70</v>
      </c>
      <c r="N171" t="s">
        <v>451</v>
      </c>
      <c r="O171" s="105">
        <v>36982</v>
      </c>
      <c r="P171" t="s">
        <v>107</v>
      </c>
      <c r="Q171">
        <v>222605</v>
      </c>
      <c r="R171">
        <v>857309</v>
      </c>
      <c r="S171">
        <v>13027872</v>
      </c>
    </row>
    <row r="172" spans="1:19" x14ac:dyDescent="0.25">
      <c r="A172" t="s">
        <v>449</v>
      </c>
      <c r="B172" t="s">
        <v>106</v>
      </c>
      <c r="C172" t="s">
        <v>17</v>
      </c>
      <c r="D172" s="105">
        <v>40603</v>
      </c>
      <c r="E172" t="s">
        <v>107</v>
      </c>
      <c r="F172">
        <v>2.5</v>
      </c>
      <c r="G172">
        <v>1.8</v>
      </c>
      <c r="H172">
        <v>1.8</v>
      </c>
      <c r="K172" s="123"/>
      <c r="L172" t="s">
        <v>452</v>
      </c>
      <c r="M172" t="s">
        <v>453</v>
      </c>
      <c r="N172" t="s">
        <v>17</v>
      </c>
      <c r="O172" s="105">
        <v>36982</v>
      </c>
      <c r="P172" t="s">
        <v>107</v>
      </c>
      <c r="Q172" t="s">
        <v>454</v>
      </c>
      <c r="R172">
        <v>2.93</v>
      </c>
      <c r="S172">
        <v>3.77</v>
      </c>
    </row>
    <row r="173" spans="1:19" x14ac:dyDescent="0.25">
      <c r="A173" t="s">
        <v>455</v>
      </c>
      <c r="B173" t="s">
        <v>70</v>
      </c>
      <c r="C173" t="s">
        <v>17</v>
      </c>
      <c r="D173" s="105">
        <v>40603</v>
      </c>
      <c r="E173">
        <v>23</v>
      </c>
      <c r="F173">
        <v>4705</v>
      </c>
      <c r="G173">
        <v>22618</v>
      </c>
      <c r="H173">
        <v>650145</v>
      </c>
      <c r="K173" s="123"/>
      <c r="L173" t="s">
        <v>456</v>
      </c>
      <c r="M173" t="s">
        <v>70</v>
      </c>
      <c r="N173" t="s">
        <v>17</v>
      </c>
      <c r="O173" s="105">
        <v>36982</v>
      </c>
      <c r="P173">
        <v>27</v>
      </c>
      <c r="Q173">
        <v>3551</v>
      </c>
      <c r="R173">
        <v>17862</v>
      </c>
      <c r="S173">
        <v>486829</v>
      </c>
    </row>
    <row r="174" spans="1:19" x14ac:dyDescent="0.25">
      <c r="A174" t="s">
        <v>457</v>
      </c>
      <c r="B174" t="s">
        <v>70</v>
      </c>
      <c r="C174" t="s">
        <v>451</v>
      </c>
      <c r="D174" s="105">
        <v>40603</v>
      </c>
      <c r="E174">
        <v>606</v>
      </c>
      <c r="F174">
        <v>222606</v>
      </c>
      <c r="G174">
        <v>857317</v>
      </c>
      <c r="H174">
        <v>13027843</v>
      </c>
      <c r="K174" s="123"/>
      <c r="L174" t="s">
        <v>458</v>
      </c>
      <c r="M174" t="s">
        <v>83</v>
      </c>
      <c r="N174" s="106">
        <v>38938</v>
      </c>
    </row>
    <row r="175" spans="1:19" x14ac:dyDescent="0.25">
      <c r="A175" t="s">
        <v>459</v>
      </c>
      <c r="B175" t="s">
        <v>453</v>
      </c>
      <c r="C175" t="s">
        <v>17</v>
      </c>
      <c r="D175" s="105">
        <v>40603</v>
      </c>
      <c r="E175" t="s">
        <v>107</v>
      </c>
      <c r="F175">
        <v>2.2999999999999998</v>
      </c>
      <c r="G175">
        <v>3</v>
      </c>
      <c r="H175">
        <v>4.0999999999999996</v>
      </c>
      <c r="K175" s="123"/>
      <c r="L175" t="s">
        <v>458</v>
      </c>
      <c r="M175" t="s">
        <v>84</v>
      </c>
      <c r="N175" t="s">
        <v>85</v>
      </c>
    </row>
    <row r="176" spans="1:19" x14ac:dyDescent="0.25">
      <c r="A176" t="s">
        <v>460</v>
      </c>
      <c r="B176" t="s">
        <v>83</v>
      </c>
      <c r="C176" s="106">
        <v>41304</v>
      </c>
      <c r="K176" s="123"/>
      <c r="L176" t="s">
        <v>440</v>
      </c>
      <c r="M176" t="s">
        <v>253</v>
      </c>
    </row>
    <row r="177" spans="1:66" x14ac:dyDescent="0.25">
      <c r="A177" t="s">
        <v>460</v>
      </c>
      <c r="B177" t="s">
        <v>84</v>
      </c>
      <c r="C177" t="s">
        <v>85</v>
      </c>
      <c r="K177" s="123"/>
    </row>
    <row r="178" spans="1:66" x14ac:dyDescent="0.25">
      <c r="A178" t="s">
        <v>439</v>
      </c>
      <c r="B178" t="s">
        <v>253</v>
      </c>
      <c r="K178" s="123"/>
    </row>
    <row r="179" spans="1:66" x14ac:dyDescent="0.25">
      <c r="A179" s="123"/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123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123"/>
      <c r="AP179" s="123"/>
      <c r="AQ179" s="123"/>
      <c r="AR179" s="123"/>
      <c r="AS179" s="123"/>
      <c r="AT179" s="123"/>
      <c r="AU179" s="123"/>
      <c r="AV179" s="123"/>
      <c r="AW179" s="123"/>
      <c r="AX179" s="123"/>
      <c r="AY179" s="123"/>
      <c r="AZ179" s="123"/>
      <c r="BA179" s="123"/>
      <c r="BB179" s="123"/>
      <c r="BC179" s="123"/>
      <c r="BD179" s="123"/>
      <c r="BE179" s="123"/>
      <c r="BF179" s="123"/>
      <c r="BG179" s="123"/>
      <c r="BH179" s="123"/>
      <c r="BI179" s="123"/>
      <c r="BJ179" s="123"/>
      <c r="BK179" s="123"/>
      <c r="BL179" s="123"/>
      <c r="BM179" s="123"/>
      <c r="BN179" s="123"/>
    </row>
    <row r="180" spans="1:66" x14ac:dyDescent="0.25">
      <c r="A180" s="123"/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123"/>
      <c r="AE180" s="123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123"/>
      <c r="AP180" s="123"/>
      <c r="AQ180" s="123"/>
      <c r="AR180" s="123"/>
      <c r="AS180" s="123"/>
      <c r="AT180" s="123"/>
      <c r="AU180" s="123"/>
      <c r="AV180" s="123"/>
      <c r="AW180" s="123"/>
      <c r="AX180" s="123"/>
      <c r="AY180" s="123"/>
      <c r="AZ180" s="123"/>
      <c r="BA180" s="123"/>
      <c r="BB180" s="123"/>
      <c r="BC180" s="123"/>
      <c r="BD180" s="123"/>
      <c r="BE180" s="123"/>
      <c r="BF180" s="123"/>
      <c r="BG180" s="123"/>
      <c r="BH180" s="123"/>
      <c r="BI180" s="123"/>
      <c r="BJ180" s="123"/>
      <c r="BK180" s="123"/>
      <c r="BL180" s="123"/>
      <c r="BM180" s="123"/>
      <c r="BN180" s="123"/>
    </row>
    <row r="181" spans="1:66" x14ac:dyDescent="0.25">
      <c r="K181" s="123"/>
    </row>
    <row r="182" spans="1:66" x14ac:dyDescent="0.25">
      <c r="A182" t="s">
        <v>461</v>
      </c>
      <c r="K182" s="123"/>
      <c r="L182" t="s">
        <v>462</v>
      </c>
    </row>
    <row r="183" spans="1:66" x14ac:dyDescent="0.25">
      <c r="E183" t="s">
        <v>39</v>
      </c>
      <c r="F183" t="s">
        <v>207</v>
      </c>
      <c r="G183" t="s">
        <v>208</v>
      </c>
      <c r="H183" t="s">
        <v>209</v>
      </c>
      <c r="K183" s="123"/>
      <c r="P183" t="s">
        <v>39</v>
      </c>
      <c r="Q183" t="s">
        <v>207</v>
      </c>
      <c r="R183" t="s">
        <v>208</v>
      </c>
      <c r="S183" t="s">
        <v>209</v>
      </c>
    </row>
    <row r="184" spans="1:66" x14ac:dyDescent="0.25">
      <c r="E184" t="s">
        <v>68</v>
      </c>
      <c r="F184" t="s">
        <v>210</v>
      </c>
      <c r="G184" t="s">
        <v>211</v>
      </c>
      <c r="H184" t="s">
        <v>212</v>
      </c>
      <c r="K184" s="123"/>
      <c r="P184" t="s">
        <v>68</v>
      </c>
      <c r="Q184" t="s">
        <v>210</v>
      </c>
      <c r="R184" t="s">
        <v>211</v>
      </c>
      <c r="S184" t="s">
        <v>212</v>
      </c>
    </row>
    <row r="185" spans="1:66" x14ac:dyDescent="0.25">
      <c r="A185" t="s">
        <v>183</v>
      </c>
      <c r="B185" t="s">
        <v>70</v>
      </c>
      <c r="C185" t="s">
        <v>17</v>
      </c>
      <c r="D185" s="105">
        <v>40603</v>
      </c>
      <c r="E185">
        <v>1849</v>
      </c>
      <c r="F185">
        <v>383796</v>
      </c>
      <c r="G185">
        <v>1924206</v>
      </c>
      <c r="H185">
        <v>38881374</v>
      </c>
      <c r="K185" s="123"/>
      <c r="L185" t="s">
        <v>463</v>
      </c>
      <c r="M185" t="s">
        <v>70</v>
      </c>
      <c r="N185" t="s">
        <v>17</v>
      </c>
      <c r="O185" s="105">
        <v>36982</v>
      </c>
      <c r="P185">
        <v>1750</v>
      </c>
      <c r="Q185">
        <v>362555</v>
      </c>
      <c r="R185">
        <v>1831354</v>
      </c>
      <c r="S185">
        <v>35532091</v>
      </c>
    </row>
    <row r="186" spans="1:66" x14ac:dyDescent="0.25">
      <c r="A186" t="s">
        <v>464</v>
      </c>
      <c r="B186" t="s">
        <v>70</v>
      </c>
      <c r="C186" t="s">
        <v>17</v>
      </c>
      <c r="D186" s="105">
        <v>40603</v>
      </c>
      <c r="E186">
        <v>158</v>
      </c>
      <c r="F186">
        <v>27546</v>
      </c>
      <c r="G186">
        <v>144419</v>
      </c>
      <c r="H186">
        <v>4045823</v>
      </c>
      <c r="K186" s="123"/>
      <c r="L186" t="s">
        <v>465</v>
      </c>
      <c r="M186" t="s">
        <v>70</v>
      </c>
      <c r="N186" t="s">
        <v>17</v>
      </c>
      <c r="O186" s="105">
        <v>36982</v>
      </c>
      <c r="P186">
        <v>48</v>
      </c>
      <c r="Q186">
        <v>8406</v>
      </c>
      <c r="R186">
        <v>41520</v>
      </c>
      <c r="S186">
        <v>1243919</v>
      </c>
    </row>
    <row r="187" spans="1:66" x14ac:dyDescent="0.25">
      <c r="A187" t="s">
        <v>464</v>
      </c>
      <c r="B187" t="s">
        <v>106</v>
      </c>
      <c r="C187" t="s">
        <v>17</v>
      </c>
      <c r="D187" s="105">
        <v>40603</v>
      </c>
      <c r="E187" t="s">
        <v>107</v>
      </c>
      <c r="F187">
        <v>7.2</v>
      </c>
      <c r="G187">
        <v>7.5</v>
      </c>
      <c r="H187">
        <v>10.4</v>
      </c>
      <c r="K187" s="123"/>
      <c r="L187" t="s">
        <v>465</v>
      </c>
      <c r="M187" t="s">
        <v>106</v>
      </c>
      <c r="N187" t="s">
        <v>17</v>
      </c>
      <c r="O187" s="105">
        <v>36982</v>
      </c>
      <c r="P187" t="s">
        <v>107</v>
      </c>
      <c r="Q187">
        <v>2.3199999999999998</v>
      </c>
      <c r="R187">
        <v>2.27</v>
      </c>
      <c r="S187">
        <v>3.5</v>
      </c>
    </row>
    <row r="188" spans="1:66" x14ac:dyDescent="0.25">
      <c r="A188" t="s">
        <v>466</v>
      </c>
      <c r="B188" t="s">
        <v>70</v>
      </c>
      <c r="C188" t="s">
        <v>17</v>
      </c>
      <c r="D188" s="105">
        <v>40603</v>
      </c>
      <c r="E188">
        <v>38</v>
      </c>
      <c r="F188">
        <v>7521</v>
      </c>
      <c r="G188">
        <v>34809</v>
      </c>
      <c r="H188">
        <v>926352</v>
      </c>
      <c r="K188" s="123"/>
      <c r="L188" t="s">
        <v>467</v>
      </c>
      <c r="M188" t="s">
        <v>70</v>
      </c>
      <c r="N188" t="s">
        <v>17</v>
      </c>
      <c r="O188" s="105">
        <v>36982</v>
      </c>
      <c r="P188">
        <v>53</v>
      </c>
      <c r="Q188">
        <v>10785</v>
      </c>
      <c r="R188">
        <v>60795</v>
      </c>
      <c r="S188">
        <v>1816039</v>
      </c>
    </row>
    <row r="189" spans="1:66" x14ac:dyDescent="0.25">
      <c r="A189" t="s">
        <v>466</v>
      </c>
      <c r="B189" t="s">
        <v>106</v>
      </c>
      <c r="C189" t="s">
        <v>17</v>
      </c>
      <c r="D189" s="105">
        <v>40603</v>
      </c>
      <c r="E189" t="s">
        <v>107</v>
      </c>
      <c r="F189">
        <v>2</v>
      </c>
      <c r="G189">
        <v>1.8</v>
      </c>
      <c r="H189">
        <v>2.4</v>
      </c>
      <c r="K189" s="123"/>
      <c r="L189" t="s">
        <v>467</v>
      </c>
      <c r="M189" t="s">
        <v>106</v>
      </c>
      <c r="N189" t="s">
        <v>17</v>
      </c>
      <c r="O189" s="105">
        <v>36982</v>
      </c>
      <c r="P189" t="s">
        <v>107</v>
      </c>
      <c r="Q189">
        <v>2.97</v>
      </c>
      <c r="R189">
        <v>3.32</v>
      </c>
      <c r="S189">
        <v>5.1100000000000003</v>
      </c>
    </row>
    <row r="190" spans="1:66" x14ac:dyDescent="0.25">
      <c r="A190" t="s">
        <v>468</v>
      </c>
      <c r="B190" t="s">
        <v>70</v>
      </c>
      <c r="C190" t="s">
        <v>17</v>
      </c>
      <c r="D190" s="105">
        <v>40603</v>
      </c>
      <c r="E190">
        <v>120</v>
      </c>
      <c r="F190">
        <v>20025</v>
      </c>
      <c r="G190">
        <v>109610</v>
      </c>
      <c r="H190">
        <v>3119471</v>
      </c>
      <c r="K190" s="123"/>
      <c r="L190" t="s">
        <v>469</v>
      </c>
      <c r="M190" t="s">
        <v>70</v>
      </c>
      <c r="N190" t="s">
        <v>17</v>
      </c>
      <c r="O190" s="105">
        <v>36982</v>
      </c>
      <c r="P190">
        <v>339</v>
      </c>
      <c r="Q190">
        <v>53267</v>
      </c>
      <c r="R190">
        <v>277208</v>
      </c>
      <c r="S190">
        <v>6656918</v>
      </c>
    </row>
    <row r="191" spans="1:66" x14ac:dyDescent="0.25">
      <c r="A191" t="s">
        <v>468</v>
      </c>
      <c r="B191" t="s">
        <v>106</v>
      </c>
      <c r="C191" t="s">
        <v>17</v>
      </c>
      <c r="D191" s="105">
        <v>40603</v>
      </c>
      <c r="E191" t="s">
        <v>107</v>
      </c>
      <c r="F191">
        <v>5.2</v>
      </c>
      <c r="G191">
        <v>5.7</v>
      </c>
      <c r="H191">
        <v>8</v>
      </c>
      <c r="K191" s="123"/>
      <c r="L191" t="s">
        <v>469</v>
      </c>
      <c r="M191" t="s">
        <v>106</v>
      </c>
      <c r="N191" t="s">
        <v>17</v>
      </c>
      <c r="O191" s="105">
        <v>36982</v>
      </c>
      <c r="P191" t="s">
        <v>107</v>
      </c>
      <c r="Q191">
        <v>14.69</v>
      </c>
      <c r="R191">
        <v>15.14</v>
      </c>
      <c r="S191">
        <v>18.73</v>
      </c>
    </row>
    <row r="192" spans="1:66" x14ac:dyDescent="0.25">
      <c r="A192" t="s">
        <v>470</v>
      </c>
      <c r="B192" t="s">
        <v>70</v>
      </c>
      <c r="C192" t="s">
        <v>17</v>
      </c>
      <c r="D192" s="105">
        <v>40603</v>
      </c>
      <c r="E192">
        <v>431</v>
      </c>
      <c r="F192">
        <v>69276</v>
      </c>
      <c r="G192">
        <v>353248</v>
      </c>
      <c r="H192">
        <v>8132107</v>
      </c>
      <c r="K192" s="123"/>
      <c r="L192" t="s">
        <v>471</v>
      </c>
      <c r="M192" t="s">
        <v>70</v>
      </c>
      <c r="N192" t="s">
        <v>17</v>
      </c>
      <c r="O192" s="105">
        <v>36982</v>
      </c>
      <c r="P192">
        <v>164</v>
      </c>
      <c r="Q192">
        <v>29790</v>
      </c>
      <c r="R192">
        <v>162386</v>
      </c>
      <c r="S192">
        <v>3366759</v>
      </c>
    </row>
    <row r="193" spans="1:19" x14ac:dyDescent="0.25">
      <c r="A193" t="s">
        <v>470</v>
      </c>
      <c r="B193" t="s">
        <v>106</v>
      </c>
      <c r="C193" t="s">
        <v>17</v>
      </c>
      <c r="D193" s="105">
        <v>40603</v>
      </c>
      <c r="E193" t="s">
        <v>107</v>
      </c>
      <c r="F193">
        <v>18.100000000000001</v>
      </c>
      <c r="G193">
        <v>18.399999999999999</v>
      </c>
      <c r="H193">
        <v>20.9</v>
      </c>
      <c r="K193" s="123"/>
      <c r="L193" t="s">
        <v>471</v>
      </c>
      <c r="M193" t="s">
        <v>106</v>
      </c>
      <c r="N193" t="s">
        <v>17</v>
      </c>
      <c r="O193" s="105">
        <v>36982</v>
      </c>
      <c r="P193" t="s">
        <v>107</v>
      </c>
      <c r="Q193">
        <v>8.2200000000000006</v>
      </c>
      <c r="R193">
        <v>8.8699999999999992</v>
      </c>
      <c r="S193">
        <v>9.48</v>
      </c>
    </row>
    <row r="194" spans="1:19" x14ac:dyDescent="0.25">
      <c r="A194" t="s">
        <v>472</v>
      </c>
      <c r="B194" t="s">
        <v>70</v>
      </c>
      <c r="C194" t="s">
        <v>17</v>
      </c>
      <c r="D194" s="105">
        <v>40603</v>
      </c>
      <c r="E194">
        <v>251</v>
      </c>
      <c r="F194">
        <v>46532</v>
      </c>
      <c r="G194">
        <v>249525</v>
      </c>
      <c r="H194">
        <v>4972044</v>
      </c>
      <c r="K194" s="123"/>
      <c r="L194" t="s">
        <v>473</v>
      </c>
      <c r="M194" t="s">
        <v>70</v>
      </c>
      <c r="N194" t="s">
        <v>17</v>
      </c>
      <c r="O194" s="105">
        <v>36982</v>
      </c>
      <c r="P194">
        <v>66</v>
      </c>
      <c r="Q194">
        <v>18139</v>
      </c>
      <c r="R194">
        <v>87549</v>
      </c>
      <c r="S194">
        <v>2479472</v>
      </c>
    </row>
    <row r="195" spans="1:19" x14ac:dyDescent="0.25">
      <c r="A195" t="s">
        <v>472</v>
      </c>
      <c r="B195" t="s">
        <v>106</v>
      </c>
      <c r="C195" t="s">
        <v>17</v>
      </c>
      <c r="D195" s="105">
        <v>40603</v>
      </c>
      <c r="E195" t="s">
        <v>107</v>
      </c>
      <c r="F195">
        <v>12.1</v>
      </c>
      <c r="G195">
        <v>13</v>
      </c>
      <c r="H195">
        <v>12.8</v>
      </c>
      <c r="K195" s="123"/>
      <c r="L195" t="s">
        <v>473</v>
      </c>
      <c r="M195" t="s">
        <v>106</v>
      </c>
      <c r="N195" t="s">
        <v>17</v>
      </c>
      <c r="O195" s="105">
        <v>36982</v>
      </c>
      <c r="P195" t="s">
        <v>107</v>
      </c>
      <c r="Q195">
        <v>5</v>
      </c>
      <c r="R195">
        <v>4.78</v>
      </c>
      <c r="S195">
        <v>6.98</v>
      </c>
    </row>
    <row r="196" spans="1:19" x14ac:dyDescent="0.25">
      <c r="A196" t="s">
        <v>474</v>
      </c>
      <c r="B196" t="s">
        <v>70</v>
      </c>
      <c r="C196" t="s">
        <v>17</v>
      </c>
      <c r="D196" s="105">
        <v>40603</v>
      </c>
      <c r="E196">
        <v>114</v>
      </c>
      <c r="F196">
        <v>27983</v>
      </c>
      <c r="G196">
        <v>132767</v>
      </c>
      <c r="H196">
        <v>3662611</v>
      </c>
      <c r="K196" s="123"/>
      <c r="L196" t="s">
        <v>475</v>
      </c>
      <c r="M196" t="s">
        <v>70</v>
      </c>
      <c r="N196" t="s">
        <v>17</v>
      </c>
      <c r="O196" s="105">
        <v>36982</v>
      </c>
      <c r="P196">
        <v>166</v>
      </c>
      <c r="Q196">
        <v>29535</v>
      </c>
      <c r="R196">
        <v>144716</v>
      </c>
      <c r="S196">
        <v>2526120</v>
      </c>
    </row>
    <row r="197" spans="1:19" x14ac:dyDescent="0.25">
      <c r="A197" t="s">
        <v>474</v>
      </c>
      <c r="B197" t="s">
        <v>106</v>
      </c>
      <c r="C197" t="s">
        <v>17</v>
      </c>
      <c r="D197" s="105">
        <v>40603</v>
      </c>
      <c r="E197" t="s">
        <v>107</v>
      </c>
      <c r="F197">
        <v>7.3</v>
      </c>
      <c r="G197">
        <v>6.9</v>
      </c>
      <c r="H197">
        <v>9.4</v>
      </c>
      <c r="K197" s="123"/>
      <c r="L197" t="s">
        <v>475</v>
      </c>
      <c r="M197" t="s">
        <v>106</v>
      </c>
      <c r="N197" t="s">
        <v>17</v>
      </c>
      <c r="O197" s="105">
        <v>36982</v>
      </c>
      <c r="P197" t="s">
        <v>107</v>
      </c>
      <c r="Q197">
        <v>8.15</v>
      </c>
      <c r="R197">
        <v>7.9</v>
      </c>
      <c r="S197">
        <v>7.11</v>
      </c>
    </row>
    <row r="198" spans="1:19" x14ac:dyDescent="0.25">
      <c r="A198" t="s">
        <v>476</v>
      </c>
      <c r="B198" t="s">
        <v>70</v>
      </c>
      <c r="C198" t="s">
        <v>17</v>
      </c>
      <c r="D198" s="105">
        <v>40603</v>
      </c>
      <c r="E198">
        <v>149</v>
      </c>
      <c r="F198">
        <v>31665</v>
      </c>
      <c r="G198">
        <v>153727</v>
      </c>
      <c r="H198">
        <v>2676118</v>
      </c>
      <c r="K198" s="123"/>
      <c r="L198" t="s">
        <v>477</v>
      </c>
      <c r="M198" t="s">
        <v>70</v>
      </c>
      <c r="N198" t="s">
        <v>17</v>
      </c>
      <c r="O198" s="105">
        <v>36982</v>
      </c>
      <c r="P198">
        <v>194</v>
      </c>
      <c r="Q198">
        <v>44915</v>
      </c>
      <c r="R198">
        <v>232932</v>
      </c>
      <c r="S198">
        <v>4139697</v>
      </c>
    </row>
    <row r="199" spans="1:19" x14ac:dyDescent="0.25">
      <c r="A199" t="s">
        <v>476</v>
      </c>
      <c r="B199" t="s">
        <v>106</v>
      </c>
      <c r="C199" t="s">
        <v>17</v>
      </c>
      <c r="D199" s="105">
        <v>40603</v>
      </c>
      <c r="E199" t="s">
        <v>107</v>
      </c>
      <c r="F199">
        <v>8.3000000000000007</v>
      </c>
      <c r="G199">
        <v>8</v>
      </c>
      <c r="H199">
        <v>6.9</v>
      </c>
      <c r="K199" s="123"/>
      <c r="L199" t="s">
        <v>477</v>
      </c>
      <c r="M199" t="s">
        <v>106</v>
      </c>
      <c r="N199" t="s">
        <v>17</v>
      </c>
      <c r="O199" s="105">
        <v>36982</v>
      </c>
      <c r="P199" t="s">
        <v>107</v>
      </c>
      <c r="Q199">
        <v>12.39</v>
      </c>
      <c r="R199">
        <v>12.72</v>
      </c>
      <c r="S199">
        <v>11.65</v>
      </c>
    </row>
    <row r="200" spans="1:19" x14ac:dyDescent="0.25">
      <c r="A200" t="s">
        <v>478</v>
      </c>
      <c r="B200" t="s">
        <v>70</v>
      </c>
      <c r="C200" t="s">
        <v>17</v>
      </c>
      <c r="D200" s="105">
        <v>40603</v>
      </c>
      <c r="E200">
        <v>298</v>
      </c>
      <c r="F200">
        <v>64914</v>
      </c>
      <c r="G200">
        <v>315484</v>
      </c>
      <c r="H200">
        <v>5430863</v>
      </c>
      <c r="K200" s="123"/>
      <c r="L200" t="s">
        <v>479</v>
      </c>
      <c r="M200" t="s">
        <v>70</v>
      </c>
      <c r="N200" t="s">
        <v>17</v>
      </c>
      <c r="O200" s="105">
        <v>36982</v>
      </c>
      <c r="P200">
        <v>204</v>
      </c>
      <c r="Q200">
        <v>45375</v>
      </c>
      <c r="R200">
        <v>204618</v>
      </c>
      <c r="S200">
        <v>3203764</v>
      </c>
    </row>
    <row r="201" spans="1:19" x14ac:dyDescent="0.25">
      <c r="A201" t="s">
        <v>478</v>
      </c>
      <c r="B201" t="s">
        <v>106</v>
      </c>
      <c r="C201" t="s">
        <v>17</v>
      </c>
      <c r="D201" s="105">
        <v>40603</v>
      </c>
      <c r="E201" t="s">
        <v>107</v>
      </c>
      <c r="F201">
        <v>16.899999999999999</v>
      </c>
      <c r="G201">
        <v>16.399999999999999</v>
      </c>
      <c r="H201">
        <v>14</v>
      </c>
      <c r="K201" s="123"/>
      <c r="L201" t="s">
        <v>479</v>
      </c>
      <c r="M201" t="s">
        <v>106</v>
      </c>
      <c r="N201" t="s">
        <v>17</v>
      </c>
      <c r="O201" s="105">
        <v>36982</v>
      </c>
      <c r="P201" t="s">
        <v>107</v>
      </c>
      <c r="Q201">
        <v>12.52</v>
      </c>
      <c r="R201">
        <v>11.17</v>
      </c>
      <c r="S201">
        <v>9.02</v>
      </c>
    </row>
    <row r="202" spans="1:19" x14ac:dyDescent="0.25">
      <c r="A202" t="s">
        <v>480</v>
      </c>
      <c r="B202" t="s">
        <v>70</v>
      </c>
      <c r="C202" t="s">
        <v>17</v>
      </c>
      <c r="D202" s="105">
        <v>40603</v>
      </c>
      <c r="E202">
        <v>264</v>
      </c>
      <c r="F202">
        <v>60730</v>
      </c>
      <c r="G202">
        <v>276289</v>
      </c>
      <c r="H202">
        <v>4277483</v>
      </c>
      <c r="K202" s="123"/>
      <c r="L202" t="s">
        <v>481</v>
      </c>
      <c r="M202" t="s">
        <v>70</v>
      </c>
      <c r="N202" t="s">
        <v>17</v>
      </c>
      <c r="O202" s="105">
        <v>36982</v>
      </c>
      <c r="P202">
        <v>35</v>
      </c>
      <c r="Q202">
        <v>10067</v>
      </c>
      <c r="R202">
        <v>59807</v>
      </c>
      <c r="S202">
        <v>964978</v>
      </c>
    </row>
    <row r="203" spans="1:19" x14ac:dyDescent="0.25">
      <c r="A203" t="s">
        <v>480</v>
      </c>
      <c r="B203" t="s">
        <v>106</v>
      </c>
      <c r="C203" t="s">
        <v>17</v>
      </c>
      <c r="D203" s="105">
        <v>40603</v>
      </c>
      <c r="E203" t="s">
        <v>107</v>
      </c>
      <c r="F203">
        <v>15.8</v>
      </c>
      <c r="G203">
        <v>14.4</v>
      </c>
      <c r="H203">
        <v>11</v>
      </c>
      <c r="K203" s="123"/>
      <c r="L203" t="s">
        <v>481</v>
      </c>
      <c r="M203" t="s">
        <v>106</v>
      </c>
      <c r="N203" t="s">
        <v>17</v>
      </c>
      <c r="O203" s="105">
        <v>36982</v>
      </c>
      <c r="P203" t="s">
        <v>107</v>
      </c>
      <c r="Q203">
        <v>2.78</v>
      </c>
      <c r="R203">
        <v>3.27</v>
      </c>
      <c r="S203">
        <v>2.72</v>
      </c>
    </row>
    <row r="204" spans="1:19" x14ac:dyDescent="0.25">
      <c r="A204" t="s">
        <v>482</v>
      </c>
      <c r="B204" t="s">
        <v>70</v>
      </c>
      <c r="C204" t="s">
        <v>17</v>
      </c>
      <c r="D204" s="105">
        <v>40603</v>
      </c>
      <c r="E204">
        <v>71</v>
      </c>
      <c r="F204">
        <v>21624</v>
      </c>
      <c r="G204">
        <v>126073</v>
      </c>
      <c r="H204">
        <v>2180026</v>
      </c>
      <c r="K204" s="123"/>
      <c r="L204" t="s">
        <v>483</v>
      </c>
      <c r="M204" t="s">
        <v>70</v>
      </c>
      <c r="N204" t="s">
        <v>17</v>
      </c>
      <c r="O204" s="105">
        <v>36982</v>
      </c>
      <c r="P204">
        <v>15</v>
      </c>
      <c r="Q204">
        <v>4296</v>
      </c>
      <c r="R204">
        <v>29321</v>
      </c>
      <c r="S204">
        <v>359728</v>
      </c>
    </row>
    <row r="205" spans="1:19" x14ac:dyDescent="0.25">
      <c r="A205" t="s">
        <v>482</v>
      </c>
      <c r="B205" t="s">
        <v>106</v>
      </c>
      <c r="C205" t="s">
        <v>17</v>
      </c>
      <c r="D205" s="105">
        <v>40603</v>
      </c>
      <c r="E205" t="s">
        <v>107</v>
      </c>
      <c r="F205">
        <v>5.6</v>
      </c>
      <c r="G205">
        <v>6.6</v>
      </c>
      <c r="H205">
        <v>5.6</v>
      </c>
      <c r="K205" s="123"/>
      <c r="L205" t="s">
        <v>483</v>
      </c>
      <c r="M205" t="s">
        <v>106</v>
      </c>
      <c r="N205" t="s">
        <v>17</v>
      </c>
      <c r="O205" s="105">
        <v>36982</v>
      </c>
      <c r="P205" t="s">
        <v>107</v>
      </c>
      <c r="Q205">
        <v>1.18</v>
      </c>
      <c r="R205">
        <v>1.6</v>
      </c>
      <c r="S205">
        <v>1.01</v>
      </c>
    </row>
    <row r="206" spans="1:19" x14ac:dyDescent="0.25">
      <c r="A206" t="s">
        <v>484</v>
      </c>
      <c r="B206" t="s">
        <v>70</v>
      </c>
      <c r="C206" t="s">
        <v>17</v>
      </c>
      <c r="D206" s="105">
        <v>40603</v>
      </c>
      <c r="E206">
        <v>47</v>
      </c>
      <c r="F206">
        <v>14900</v>
      </c>
      <c r="G206">
        <v>84966</v>
      </c>
      <c r="H206">
        <v>1511530</v>
      </c>
      <c r="K206" s="123"/>
      <c r="L206" t="s">
        <v>485</v>
      </c>
      <c r="M206" t="s">
        <v>70</v>
      </c>
      <c r="N206" t="s">
        <v>17</v>
      </c>
      <c r="O206" s="105">
        <v>36982</v>
      </c>
      <c r="P206">
        <v>78</v>
      </c>
      <c r="Q206">
        <v>24479</v>
      </c>
      <c r="R206">
        <v>125072</v>
      </c>
      <c r="S206">
        <v>2498729</v>
      </c>
    </row>
    <row r="207" spans="1:19" x14ac:dyDescent="0.25">
      <c r="A207" t="s">
        <v>484</v>
      </c>
      <c r="B207" t="s">
        <v>106</v>
      </c>
      <c r="C207" t="s">
        <v>17</v>
      </c>
      <c r="D207" s="105">
        <v>40603</v>
      </c>
      <c r="E207" t="s">
        <v>107</v>
      </c>
      <c r="F207">
        <v>3.9</v>
      </c>
      <c r="G207">
        <v>4.4000000000000004</v>
      </c>
      <c r="H207">
        <v>3.9</v>
      </c>
      <c r="K207" s="123"/>
      <c r="L207" t="s">
        <v>485</v>
      </c>
      <c r="M207" t="s">
        <v>106</v>
      </c>
      <c r="N207" t="s">
        <v>17</v>
      </c>
      <c r="O207" s="105">
        <v>36982</v>
      </c>
      <c r="P207" t="s">
        <v>107</v>
      </c>
      <c r="Q207">
        <v>6.75</v>
      </c>
      <c r="R207">
        <v>6.83</v>
      </c>
      <c r="S207">
        <v>7.03</v>
      </c>
    </row>
    <row r="208" spans="1:19" x14ac:dyDescent="0.25">
      <c r="A208" t="s">
        <v>486</v>
      </c>
      <c r="B208" t="s">
        <v>70</v>
      </c>
      <c r="C208" t="s">
        <v>17</v>
      </c>
      <c r="D208" s="105">
        <v>40603</v>
      </c>
      <c r="E208">
        <v>24</v>
      </c>
      <c r="F208">
        <v>6724</v>
      </c>
      <c r="G208">
        <v>41107</v>
      </c>
      <c r="H208">
        <v>668496</v>
      </c>
      <c r="K208" s="123"/>
      <c r="L208" t="s">
        <v>487</v>
      </c>
      <c r="M208" t="s">
        <v>70</v>
      </c>
      <c r="N208" t="s">
        <v>17</v>
      </c>
      <c r="O208" s="105">
        <v>36982</v>
      </c>
      <c r="P208">
        <v>388</v>
      </c>
      <c r="Q208">
        <v>83501</v>
      </c>
      <c r="R208">
        <v>405430</v>
      </c>
      <c r="S208">
        <v>6275968</v>
      </c>
    </row>
    <row r="209" spans="1:66" x14ac:dyDescent="0.25">
      <c r="A209" t="s">
        <v>486</v>
      </c>
      <c r="B209" t="s">
        <v>106</v>
      </c>
      <c r="C209" t="s">
        <v>17</v>
      </c>
      <c r="D209" s="105">
        <v>40603</v>
      </c>
      <c r="E209" t="s">
        <v>107</v>
      </c>
      <c r="F209">
        <v>1.8</v>
      </c>
      <c r="G209">
        <v>2.1</v>
      </c>
      <c r="H209">
        <v>1.7</v>
      </c>
      <c r="K209" s="123"/>
      <c r="L209" t="s">
        <v>487</v>
      </c>
      <c r="M209" t="s">
        <v>106</v>
      </c>
      <c r="N209" t="s">
        <v>17</v>
      </c>
      <c r="O209" s="105">
        <v>36982</v>
      </c>
      <c r="P209" t="s">
        <v>107</v>
      </c>
      <c r="Q209">
        <v>23.03</v>
      </c>
      <c r="R209">
        <v>22.14</v>
      </c>
      <c r="S209">
        <v>17.66</v>
      </c>
    </row>
    <row r="210" spans="1:66" x14ac:dyDescent="0.25">
      <c r="A210" t="s">
        <v>488</v>
      </c>
      <c r="B210" t="s">
        <v>70</v>
      </c>
      <c r="C210" t="s">
        <v>17</v>
      </c>
      <c r="D210" s="105">
        <v>40603</v>
      </c>
      <c r="E210">
        <v>113</v>
      </c>
      <c r="F210">
        <v>33526</v>
      </c>
      <c r="G210">
        <v>172674</v>
      </c>
      <c r="H210">
        <v>3504299</v>
      </c>
      <c r="K210" s="123"/>
      <c r="L210" t="s">
        <v>489</v>
      </c>
      <c r="M210" t="s">
        <v>83</v>
      </c>
      <c r="N210" s="106">
        <v>38300</v>
      </c>
    </row>
    <row r="211" spans="1:66" x14ac:dyDescent="0.25">
      <c r="A211" t="s">
        <v>488</v>
      </c>
      <c r="B211" t="s">
        <v>106</v>
      </c>
      <c r="C211" t="s">
        <v>17</v>
      </c>
      <c r="D211" s="105">
        <v>40603</v>
      </c>
      <c r="E211" t="s">
        <v>107</v>
      </c>
      <c r="F211">
        <v>8.6999999999999993</v>
      </c>
      <c r="G211">
        <v>9</v>
      </c>
      <c r="H211">
        <v>9</v>
      </c>
      <c r="K211" s="123"/>
      <c r="L211" t="s">
        <v>489</v>
      </c>
      <c r="M211" t="s">
        <v>84</v>
      </c>
      <c r="N211" t="s">
        <v>85</v>
      </c>
    </row>
    <row r="212" spans="1:66" x14ac:dyDescent="0.25">
      <c r="A212" t="s">
        <v>490</v>
      </c>
      <c r="B212" t="s">
        <v>70</v>
      </c>
      <c r="C212" t="s">
        <v>17</v>
      </c>
      <c r="D212" s="105">
        <v>40603</v>
      </c>
      <c r="E212">
        <v>113</v>
      </c>
      <c r="F212">
        <v>33526</v>
      </c>
      <c r="G212">
        <v>172674</v>
      </c>
      <c r="H212">
        <v>3504299</v>
      </c>
      <c r="K212" s="123"/>
    </row>
    <row r="213" spans="1:66" x14ac:dyDescent="0.25">
      <c r="A213" t="s">
        <v>490</v>
      </c>
      <c r="B213" t="s">
        <v>106</v>
      </c>
      <c r="C213" t="s">
        <v>17</v>
      </c>
      <c r="D213" s="105">
        <v>40603</v>
      </c>
      <c r="E213" t="s">
        <v>107</v>
      </c>
      <c r="F213">
        <v>8.6999999999999993</v>
      </c>
      <c r="G213">
        <v>9</v>
      </c>
      <c r="H213">
        <v>9</v>
      </c>
      <c r="K213" s="123"/>
    </row>
    <row r="214" spans="1:66" x14ac:dyDescent="0.25">
      <c r="A214" t="s">
        <v>491</v>
      </c>
      <c r="B214" t="s">
        <v>70</v>
      </c>
      <c r="C214" t="s">
        <v>17</v>
      </c>
      <c r="D214" s="105">
        <v>40603</v>
      </c>
      <c r="E214">
        <v>0</v>
      </c>
      <c r="F214">
        <v>0</v>
      </c>
      <c r="G214">
        <v>0</v>
      </c>
      <c r="H214">
        <v>0</v>
      </c>
      <c r="K214" s="123"/>
    </row>
    <row r="215" spans="1:66" x14ac:dyDescent="0.25">
      <c r="A215" t="s">
        <v>491</v>
      </c>
      <c r="B215" t="s">
        <v>106</v>
      </c>
      <c r="C215" t="s">
        <v>17</v>
      </c>
      <c r="D215" s="105">
        <v>40603</v>
      </c>
      <c r="E215" t="s">
        <v>107</v>
      </c>
      <c r="F215">
        <v>0</v>
      </c>
      <c r="G215">
        <v>0</v>
      </c>
      <c r="H215">
        <v>0</v>
      </c>
      <c r="K215" s="123"/>
    </row>
    <row r="216" spans="1:66" x14ac:dyDescent="0.25">
      <c r="A216" t="s">
        <v>492</v>
      </c>
      <c r="B216" t="s">
        <v>83</v>
      </c>
      <c r="C216" s="106">
        <v>41304</v>
      </c>
      <c r="K216" s="123"/>
    </row>
    <row r="217" spans="1:66" x14ac:dyDescent="0.25">
      <c r="A217" t="s">
        <v>492</v>
      </c>
      <c r="B217" t="s">
        <v>84</v>
      </c>
      <c r="C217" t="s">
        <v>85</v>
      </c>
      <c r="K217" s="123"/>
    </row>
    <row r="218" spans="1:66" x14ac:dyDescent="0.25">
      <c r="A218" t="s">
        <v>461</v>
      </c>
      <c r="B218" t="s">
        <v>253</v>
      </c>
      <c r="K218" s="123"/>
    </row>
    <row r="219" spans="1:66" x14ac:dyDescent="0.25">
      <c r="K219" s="123"/>
    </row>
    <row r="220" spans="1:66" x14ac:dyDescent="0.25">
      <c r="A220" s="123"/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  <c r="AA220" s="123"/>
      <c r="AB220" s="123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3"/>
      <c r="AR220" s="123"/>
      <c r="AS220" s="123"/>
      <c r="AT220" s="123"/>
      <c r="AU220" s="123"/>
      <c r="AV220" s="123"/>
      <c r="AW220" s="123"/>
      <c r="AX220" s="123"/>
      <c r="AY220" s="123"/>
      <c r="AZ220" s="123"/>
      <c r="BA220" s="123"/>
      <c r="BB220" s="123"/>
      <c r="BC220" s="123"/>
      <c r="BD220" s="123"/>
      <c r="BE220" s="123"/>
      <c r="BF220" s="123"/>
      <c r="BG220" s="123"/>
      <c r="BH220" s="123"/>
      <c r="BI220" s="123"/>
      <c r="BJ220" s="123"/>
      <c r="BK220" s="123"/>
      <c r="BL220" s="123"/>
      <c r="BM220" s="123"/>
      <c r="BN220" s="123"/>
    </row>
    <row r="221" spans="1:66" x14ac:dyDescent="0.25">
      <c r="A221" s="123"/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  <c r="X221" s="123"/>
      <c r="Y221" s="123"/>
      <c r="Z221" s="123"/>
      <c r="AA221" s="123"/>
      <c r="AB221" s="123"/>
      <c r="AC221" s="123"/>
      <c r="AD221" s="123"/>
      <c r="AE221" s="123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123"/>
      <c r="AP221" s="123"/>
      <c r="AQ221" s="123"/>
      <c r="AR221" s="123"/>
      <c r="AS221" s="123"/>
      <c r="AT221" s="123"/>
      <c r="AU221" s="123"/>
      <c r="AV221" s="123"/>
      <c r="AW221" s="123"/>
      <c r="AX221" s="123"/>
      <c r="AY221" s="123"/>
      <c r="AZ221" s="123"/>
      <c r="BA221" s="123"/>
      <c r="BB221" s="123"/>
      <c r="BC221" s="123"/>
      <c r="BD221" s="123"/>
      <c r="BE221" s="123"/>
      <c r="BF221" s="123"/>
      <c r="BG221" s="123"/>
      <c r="BH221" s="123"/>
      <c r="BI221" s="123"/>
      <c r="BJ221" s="123"/>
      <c r="BK221" s="123"/>
      <c r="BL221" s="123"/>
      <c r="BM221" s="123"/>
      <c r="BN221" s="123"/>
    </row>
    <row r="222" spans="1:66" x14ac:dyDescent="0.25">
      <c r="A222" t="s">
        <v>493</v>
      </c>
      <c r="K222" s="123"/>
      <c r="L222" t="s">
        <v>494</v>
      </c>
    </row>
    <row r="223" spans="1:66" x14ac:dyDescent="0.25">
      <c r="E223" t="s">
        <v>39</v>
      </c>
      <c r="F223" t="s">
        <v>207</v>
      </c>
      <c r="G223" t="s">
        <v>208</v>
      </c>
      <c r="H223" t="s">
        <v>209</v>
      </c>
      <c r="K223" s="123"/>
      <c r="P223" t="s">
        <v>39</v>
      </c>
      <c r="Q223" t="s">
        <v>207</v>
      </c>
      <c r="R223" t="s">
        <v>208</v>
      </c>
      <c r="S223" t="s">
        <v>209</v>
      </c>
    </row>
    <row r="224" spans="1:66" x14ac:dyDescent="0.25">
      <c r="E224" t="s">
        <v>68</v>
      </c>
      <c r="F224" t="s">
        <v>210</v>
      </c>
      <c r="G224" t="s">
        <v>211</v>
      </c>
      <c r="H224" t="s">
        <v>212</v>
      </c>
      <c r="K224" s="123"/>
      <c r="P224" t="s">
        <v>68</v>
      </c>
      <c r="Q224" t="s">
        <v>210</v>
      </c>
      <c r="R224" t="s">
        <v>211</v>
      </c>
      <c r="S224" t="s">
        <v>212</v>
      </c>
    </row>
    <row r="225" spans="1:19" x14ac:dyDescent="0.25">
      <c r="A225" t="s">
        <v>213</v>
      </c>
      <c r="B225" t="s">
        <v>70</v>
      </c>
      <c r="C225" t="s">
        <v>17</v>
      </c>
      <c r="D225" s="105">
        <v>40603</v>
      </c>
      <c r="E225">
        <v>2419</v>
      </c>
      <c r="F225">
        <v>513242</v>
      </c>
      <c r="G225">
        <v>2596886</v>
      </c>
      <c r="H225">
        <v>53012456</v>
      </c>
      <c r="K225" s="123"/>
      <c r="L225" t="s">
        <v>90</v>
      </c>
      <c r="M225" t="s">
        <v>70</v>
      </c>
      <c r="N225" t="s">
        <v>17</v>
      </c>
      <c r="O225" s="105">
        <v>36982</v>
      </c>
      <c r="P225">
        <v>2288</v>
      </c>
      <c r="Q225">
        <v>493470</v>
      </c>
      <c r="R225">
        <v>2515442</v>
      </c>
      <c r="S225">
        <v>49138831</v>
      </c>
    </row>
    <row r="226" spans="1:19" x14ac:dyDescent="0.25">
      <c r="A226" t="s">
        <v>495</v>
      </c>
      <c r="B226" t="s">
        <v>70</v>
      </c>
      <c r="C226" t="s">
        <v>17</v>
      </c>
      <c r="D226" s="105">
        <v>40603</v>
      </c>
      <c r="E226">
        <v>2383</v>
      </c>
      <c r="F226">
        <v>495664</v>
      </c>
      <c r="G226">
        <v>2431423</v>
      </c>
      <c r="H226">
        <v>42279236</v>
      </c>
      <c r="K226" s="123"/>
      <c r="L226" t="s">
        <v>496</v>
      </c>
      <c r="M226" t="s">
        <v>70</v>
      </c>
      <c r="N226" t="s">
        <v>17</v>
      </c>
      <c r="O226" s="105">
        <v>36982</v>
      </c>
      <c r="P226">
        <v>2274</v>
      </c>
      <c r="Q226">
        <v>488381</v>
      </c>
      <c r="R226">
        <v>2455416</v>
      </c>
      <c r="S226">
        <v>44679361</v>
      </c>
    </row>
    <row r="227" spans="1:19" x14ac:dyDescent="0.25">
      <c r="A227" t="s">
        <v>497</v>
      </c>
      <c r="B227" t="s">
        <v>70</v>
      </c>
      <c r="C227" t="s">
        <v>17</v>
      </c>
      <c r="D227" s="105">
        <v>40603</v>
      </c>
      <c r="E227">
        <v>4</v>
      </c>
      <c r="F227">
        <v>1229</v>
      </c>
      <c r="G227">
        <v>8035</v>
      </c>
      <c r="H227">
        <v>517001</v>
      </c>
      <c r="K227" s="123"/>
      <c r="L227" t="s">
        <v>498</v>
      </c>
      <c r="M227" t="s">
        <v>70</v>
      </c>
      <c r="N227" t="s">
        <v>17</v>
      </c>
      <c r="O227" s="105">
        <v>36982</v>
      </c>
      <c r="P227">
        <v>2254</v>
      </c>
      <c r="Q227">
        <v>483833</v>
      </c>
      <c r="R227">
        <v>2425592</v>
      </c>
      <c r="S227">
        <v>42747136</v>
      </c>
    </row>
    <row r="228" spans="1:19" x14ac:dyDescent="0.25">
      <c r="A228" t="s">
        <v>499</v>
      </c>
      <c r="B228" t="s">
        <v>70</v>
      </c>
      <c r="C228" t="s">
        <v>17</v>
      </c>
      <c r="D228" s="105">
        <v>40603</v>
      </c>
      <c r="E228">
        <v>0</v>
      </c>
      <c r="F228">
        <v>467</v>
      </c>
      <c r="G228">
        <v>1684</v>
      </c>
      <c r="H228">
        <v>54895</v>
      </c>
      <c r="K228" s="123"/>
      <c r="L228" t="s">
        <v>500</v>
      </c>
      <c r="M228" t="s">
        <v>70</v>
      </c>
      <c r="N228" t="s">
        <v>17</v>
      </c>
      <c r="O228" s="105">
        <v>36982</v>
      </c>
      <c r="P228">
        <v>3</v>
      </c>
      <c r="Q228">
        <v>1254</v>
      </c>
      <c r="R228">
        <v>8682</v>
      </c>
      <c r="S228">
        <v>624115</v>
      </c>
    </row>
    <row r="229" spans="1:19" x14ac:dyDescent="0.25">
      <c r="A229" t="s">
        <v>501</v>
      </c>
      <c r="B229" t="s">
        <v>70</v>
      </c>
      <c r="C229" t="s">
        <v>17</v>
      </c>
      <c r="D229" s="105">
        <v>40603</v>
      </c>
      <c r="E229">
        <v>14</v>
      </c>
      <c r="F229">
        <v>6409</v>
      </c>
      <c r="G229">
        <v>34425</v>
      </c>
      <c r="H229">
        <v>2430010</v>
      </c>
      <c r="K229" s="123"/>
      <c r="L229" t="s">
        <v>502</v>
      </c>
      <c r="M229" t="s">
        <v>70</v>
      </c>
      <c r="N229" t="s">
        <v>17</v>
      </c>
      <c r="O229" s="105">
        <v>36982</v>
      </c>
      <c r="P229">
        <v>17</v>
      </c>
      <c r="Q229">
        <v>3294</v>
      </c>
      <c r="R229">
        <v>21142</v>
      </c>
      <c r="S229">
        <v>1308110</v>
      </c>
    </row>
    <row r="230" spans="1:19" x14ac:dyDescent="0.25">
      <c r="A230" t="s">
        <v>503</v>
      </c>
      <c r="B230" t="s">
        <v>70</v>
      </c>
      <c r="C230" t="s">
        <v>17</v>
      </c>
      <c r="D230" s="105">
        <v>40603</v>
      </c>
      <c r="E230">
        <v>1</v>
      </c>
      <c r="F230">
        <v>969</v>
      </c>
      <c r="G230">
        <v>5938</v>
      </c>
      <c r="H230">
        <v>415616</v>
      </c>
      <c r="K230" s="123"/>
      <c r="L230" t="s">
        <v>504</v>
      </c>
      <c r="M230" t="s">
        <v>70</v>
      </c>
      <c r="N230" t="s">
        <v>17</v>
      </c>
      <c r="O230" s="105">
        <v>36982</v>
      </c>
      <c r="P230">
        <v>6</v>
      </c>
      <c r="Q230">
        <v>1571</v>
      </c>
      <c r="R230">
        <v>12228</v>
      </c>
      <c r="S230">
        <v>643373</v>
      </c>
    </row>
    <row r="231" spans="1:19" x14ac:dyDescent="0.25">
      <c r="A231" t="s">
        <v>505</v>
      </c>
      <c r="B231" t="s">
        <v>70</v>
      </c>
      <c r="C231" t="s">
        <v>17</v>
      </c>
      <c r="D231" s="105">
        <v>40603</v>
      </c>
      <c r="E231">
        <v>0</v>
      </c>
      <c r="F231">
        <v>321</v>
      </c>
      <c r="G231">
        <v>3549</v>
      </c>
      <c r="H231">
        <v>161550</v>
      </c>
      <c r="K231" s="123"/>
      <c r="L231" t="s">
        <v>506</v>
      </c>
      <c r="M231" t="s">
        <v>70</v>
      </c>
      <c r="N231" t="s">
        <v>17</v>
      </c>
      <c r="O231" s="105">
        <v>36982</v>
      </c>
      <c r="P231">
        <v>0</v>
      </c>
      <c r="Q231">
        <v>391</v>
      </c>
      <c r="R231">
        <v>2783</v>
      </c>
      <c r="S231">
        <v>231424</v>
      </c>
    </row>
    <row r="232" spans="1:19" x14ac:dyDescent="0.25">
      <c r="A232" t="s">
        <v>507</v>
      </c>
      <c r="B232" t="s">
        <v>70</v>
      </c>
      <c r="C232" t="s">
        <v>17</v>
      </c>
      <c r="D232" s="105">
        <v>40603</v>
      </c>
      <c r="E232">
        <v>2</v>
      </c>
      <c r="F232">
        <v>1093</v>
      </c>
      <c r="G232">
        <v>8022</v>
      </c>
      <c r="H232">
        <v>332708</v>
      </c>
      <c r="K232" s="123"/>
      <c r="L232" t="s">
        <v>508</v>
      </c>
      <c r="M232" t="s">
        <v>70</v>
      </c>
      <c r="N232" t="s">
        <v>17</v>
      </c>
      <c r="O232" s="105">
        <v>36982</v>
      </c>
      <c r="P232">
        <v>3</v>
      </c>
      <c r="Q232">
        <v>179</v>
      </c>
      <c r="R232">
        <v>1741</v>
      </c>
      <c r="S232">
        <v>76498</v>
      </c>
    </row>
    <row r="233" spans="1:19" x14ac:dyDescent="0.25">
      <c r="A233" t="s">
        <v>509</v>
      </c>
      <c r="B233" t="s">
        <v>70</v>
      </c>
      <c r="C233" t="s">
        <v>17</v>
      </c>
      <c r="D233" s="105">
        <v>40603</v>
      </c>
      <c r="E233">
        <v>0</v>
      </c>
      <c r="F233">
        <v>711</v>
      </c>
      <c r="G233">
        <v>4940</v>
      </c>
      <c r="H233">
        <v>283005</v>
      </c>
      <c r="K233" s="123"/>
      <c r="L233" t="s">
        <v>510</v>
      </c>
      <c r="M233" t="s">
        <v>70</v>
      </c>
      <c r="N233" t="s">
        <v>17</v>
      </c>
      <c r="O233" s="105">
        <v>36982</v>
      </c>
      <c r="P233">
        <v>3</v>
      </c>
      <c r="Q233">
        <v>624</v>
      </c>
      <c r="R233">
        <v>4733</v>
      </c>
      <c r="S233">
        <v>184014</v>
      </c>
    </row>
    <row r="234" spans="1:19" x14ac:dyDescent="0.25">
      <c r="A234" t="s">
        <v>511</v>
      </c>
      <c r="B234" t="s">
        <v>70</v>
      </c>
      <c r="C234" t="s">
        <v>17</v>
      </c>
      <c r="D234" s="105">
        <v>40603</v>
      </c>
      <c r="E234">
        <v>5</v>
      </c>
      <c r="F234">
        <v>1368</v>
      </c>
      <c r="G234">
        <v>15817</v>
      </c>
      <c r="H234">
        <v>1395702</v>
      </c>
      <c r="K234" s="123"/>
      <c r="L234" t="s">
        <v>512</v>
      </c>
      <c r="M234" t="s">
        <v>70</v>
      </c>
      <c r="N234" t="s">
        <v>17</v>
      </c>
      <c r="O234" s="105">
        <v>36982</v>
      </c>
      <c r="P234">
        <v>0</v>
      </c>
      <c r="Q234">
        <v>377</v>
      </c>
      <c r="R234">
        <v>2971</v>
      </c>
      <c r="S234">
        <v>151437</v>
      </c>
    </row>
    <row r="235" spans="1:19" x14ac:dyDescent="0.25">
      <c r="A235" t="s">
        <v>513</v>
      </c>
      <c r="B235" t="s">
        <v>70</v>
      </c>
      <c r="C235" t="s">
        <v>17</v>
      </c>
      <c r="D235" s="105">
        <v>40603</v>
      </c>
      <c r="E235">
        <v>0</v>
      </c>
      <c r="F235">
        <v>463</v>
      </c>
      <c r="G235">
        <v>19831</v>
      </c>
      <c r="H235">
        <v>1112282</v>
      </c>
      <c r="K235" s="123"/>
      <c r="L235" t="s">
        <v>514</v>
      </c>
      <c r="M235" t="s">
        <v>70</v>
      </c>
      <c r="N235" t="s">
        <v>17</v>
      </c>
      <c r="O235" s="105">
        <v>36982</v>
      </c>
      <c r="P235">
        <v>8</v>
      </c>
      <c r="Q235">
        <v>1677</v>
      </c>
      <c r="R235">
        <v>33582</v>
      </c>
      <c r="S235">
        <v>2248289</v>
      </c>
    </row>
    <row r="236" spans="1:19" x14ac:dyDescent="0.25">
      <c r="A236" t="s">
        <v>515</v>
      </c>
      <c r="B236" t="s">
        <v>70</v>
      </c>
      <c r="C236" t="s">
        <v>17</v>
      </c>
      <c r="D236" s="105">
        <v>40603</v>
      </c>
      <c r="E236">
        <v>1</v>
      </c>
      <c r="F236">
        <v>241</v>
      </c>
      <c r="G236">
        <v>10972</v>
      </c>
      <c r="H236">
        <v>436514</v>
      </c>
      <c r="K236" s="123"/>
      <c r="L236" t="s">
        <v>516</v>
      </c>
      <c r="M236" t="s">
        <v>70</v>
      </c>
      <c r="N236" t="s">
        <v>17</v>
      </c>
      <c r="O236" s="105">
        <v>36982</v>
      </c>
      <c r="P236">
        <v>5</v>
      </c>
      <c r="Q236">
        <v>916</v>
      </c>
      <c r="R236">
        <v>10156</v>
      </c>
      <c r="S236">
        <v>1028546</v>
      </c>
    </row>
    <row r="237" spans="1:19" x14ac:dyDescent="0.25">
      <c r="A237" t="s">
        <v>517</v>
      </c>
      <c r="B237" t="s">
        <v>70</v>
      </c>
      <c r="C237" t="s">
        <v>17</v>
      </c>
      <c r="D237" s="105">
        <v>40603</v>
      </c>
      <c r="E237">
        <v>2</v>
      </c>
      <c r="F237">
        <v>1598</v>
      </c>
      <c r="G237">
        <v>14284</v>
      </c>
      <c r="H237">
        <v>379503</v>
      </c>
      <c r="K237" s="123"/>
      <c r="L237" t="s">
        <v>518</v>
      </c>
      <c r="M237" t="s">
        <v>70</v>
      </c>
      <c r="N237" t="s">
        <v>17</v>
      </c>
      <c r="O237" s="105">
        <v>36982</v>
      </c>
      <c r="P237">
        <v>0</v>
      </c>
      <c r="Q237">
        <v>229</v>
      </c>
      <c r="R237">
        <v>14074</v>
      </c>
      <c r="S237">
        <v>706539</v>
      </c>
    </row>
    <row r="238" spans="1:19" x14ac:dyDescent="0.25">
      <c r="A238" t="s">
        <v>519</v>
      </c>
      <c r="B238" t="s">
        <v>70</v>
      </c>
      <c r="C238" t="s">
        <v>17</v>
      </c>
      <c r="D238" s="105">
        <v>40603</v>
      </c>
      <c r="E238">
        <v>4</v>
      </c>
      <c r="F238">
        <v>1186</v>
      </c>
      <c r="G238">
        <v>13695</v>
      </c>
      <c r="H238">
        <v>819402</v>
      </c>
      <c r="K238" s="123"/>
      <c r="L238" t="s">
        <v>520</v>
      </c>
      <c r="M238" t="s">
        <v>70</v>
      </c>
      <c r="N238" t="s">
        <v>17</v>
      </c>
      <c r="O238" s="105">
        <v>36982</v>
      </c>
      <c r="P238">
        <v>0</v>
      </c>
      <c r="Q238">
        <v>163</v>
      </c>
      <c r="R238">
        <v>6167</v>
      </c>
      <c r="S238">
        <v>275394</v>
      </c>
    </row>
    <row r="239" spans="1:19" x14ac:dyDescent="0.25">
      <c r="A239" t="s">
        <v>521</v>
      </c>
      <c r="B239" t="s">
        <v>70</v>
      </c>
      <c r="C239" t="s">
        <v>17</v>
      </c>
      <c r="D239" s="105">
        <v>40603</v>
      </c>
      <c r="E239">
        <v>0</v>
      </c>
      <c r="F239">
        <v>447</v>
      </c>
      <c r="G239">
        <v>10982</v>
      </c>
      <c r="H239">
        <v>977741</v>
      </c>
      <c r="K239" s="123"/>
      <c r="L239" t="s">
        <v>522</v>
      </c>
      <c r="M239" t="s">
        <v>70</v>
      </c>
      <c r="N239" t="s">
        <v>17</v>
      </c>
      <c r="O239" s="105">
        <v>36982</v>
      </c>
      <c r="P239">
        <v>3</v>
      </c>
      <c r="Q239">
        <v>369</v>
      </c>
      <c r="R239">
        <v>3185</v>
      </c>
      <c r="S239">
        <v>237810</v>
      </c>
    </row>
    <row r="240" spans="1:19" x14ac:dyDescent="0.25">
      <c r="A240" t="s">
        <v>523</v>
      </c>
      <c r="B240" t="s">
        <v>70</v>
      </c>
      <c r="C240" t="s">
        <v>17</v>
      </c>
      <c r="D240" s="105">
        <v>40603</v>
      </c>
      <c r="E240">
        <v>0</v>
      </c>
      <c r="F240">
        <v>158</v>
      </c>
      <c r="G240">
        <v>1193</v>
      </c>
      <c r="H240">
        <v>591016</v>
      </c>
      <c r="K240" s="123"/>
      <c r="L240" t="s">
        <v>524</v>
      </c>
      <c r="M240" t="s">
        <v>70</v>
      </c>
      <c r="N240" t="s">
        <v>17</v>
      </c>
      <c r="O240" s="105">
        <v>36982</v>
      </c>
      <c r="P240">
        <v>0</v>
      </c>
      <c r="Q240">
        <v>401</v>
      </c>
      <c r="R240">
        <v>3953</v>
      </c>
      <c r="S240">
        <v>1132508</v>
      </c>
    </row>
    <row r="241" spans="1:66" x14ac:dyDescent="0.25">
      <c r="A241" t="s">
        <v>525</v>
      </c>
      <c r="B241" t="s">
        <v>70</v>
      </c>
      <c r="C241" t="s">
        <v>17</v>
      </c>
      <c r="D241" s="105">
        <v>40603</v>
      </c>
      <c r="E241">
        <v>0</v>
      </c>
      <c r="F241">
        <v>96</v>
      </c>
      <c r="G241">
        <v>1045</v>
      </c>
      <c r="H241">
        <v>277857</v>
      </c>
      <c r="K241" s="123"/>
      <c r="L241" t="s">
        <v>526</v>
      </c>
      <c r="M241" t="s">
        <v>70</v>
      </c>
      <c r="N241" t="s">
        <v>17</v>
      </c>
      <c r="O241" s="105">
        <v>36982</v>
      </c>
      <c r="P241">
        <v>0</v>
      </c>
      <c r="Q241">
        <v>136</v>
      </c>
      <c r="R241">
        <v>927</v>
      </c>
      <c r="S241">
        <v>561246</v>
      </c>
    </row>
    <row r="242" spans="1:66" x14ac:dyDescent="0.25">
      <c r="A242" t="s">
        <v>527</v>
      </c>
      <c r="B242" t="s">
        <v>70</v>
      </c>
      <c r="C242" t="s">
        <v>17</v>
      </c>
      <c r="D242" s="105">
        <v>40603</v>
      </c>
      <c r="E242">
        <v>2</v>
      </c>
      <c r="F242">
        <v>459</v>
      </c>
      <c r="G242">
        <v>5850</v>
      </c>
      <c r="H242">
        <v>220985</v>
      </c>
      <c r="K242" s="123"/>
      <c r="L242" t="s">
        <v>528</v>
      </c>
      <c r="M242" t="s">
        <v>70</v>
      </c>
      <c r="N242" t="s">
        <v>17</v>
      </c>
      <c r="O242" s="105">
        <v>36982</v>
      </c>
      <c r="P242">
        <v>0</v>
      </c>
      <c r="Q242">
        <v>201</v>
      </c>
      <c r="R242">
        <v>2597</v>
      </c>
      <c r="S242">
        <v>475938</v>
      </c>
    </row>
    <row r="243" spans="1:66" x14ac:dyDescent="0.25">
      <c r="A243" t="s">
        <v>529</v>
      </c>
      <c r="B243" t="s">
        <v>70</v>
      </c>
      <c r="C243" t="s">
        <v>17</v>
      </c>
      <c r="D243" s="105">
        <v>40603</v>
      </c>
      <c r="E243">
        <v>1</v>
      </c>
      <c r="F243">
        <v>363</v>
      </c>
      <c r="G243">
        <v>5201</v>
      </c>
      <c r="H243">
        <v>327433</v>
      </c>
      <c r="K243" s="123"/>
      <c r="L243" t="s">
        <v>530</v>
      </c>
      <c r="M243" t="s">
        <v>70</v>
      </c>
      <c r="N243" t="s">
        <v>17</v>
      </c>
      <c r="O243" s="105">
        <v>36982</v>
      </c>
      <c r="P243">
        <v>0</v>
      </c>
      <c r="Q243">
        <v>64</v>
      </c>
      <c r="R243">
        <v>429</v>
      </c>
      <c r="S243">
        <v>95324</v>
      </c>
    </row>
    <row r="244" spans="1:66" x14ac:dyDescent="0.25">
      <c r="A244" t="s">
        <v>531</v>
      </c>
      <c r="B244" t="s">
        <v>83</v>
      </c>
      <c r="C244" s="106">
        <v>41304</v>
      </c>
      <c r="K244" s="123"/>
      <c r="L244" t="s">
        <v>532</v>
      </c>
      <c r="M244" t="s">
        <v>70</v>
      </c>
      <c r="N244" t="s">
        <v>17</v>
      </c>
      <c r="O244" s="105">
        <v>36982</v>
      </c>
      <c r="P244">
        <v>0</v>
      </c>
      <c r="Q244">
        <v>1440</v>
      </c>
      <c r="R244">
        <v>10263</v>
      </c>
      <c r="S244">
        <v>435300</v>
      </c>
    </row>
    <row r="245" spans="1:66" x14ac:dyDescent="0.25">
      <c r="A245" t="s">
        <v>531</v>
      </c>
      <c r="B245" t="s">
        <v>84</v>
      </c>
      <c r="C245" t="s">
        <v>85</v>
      </c>
      <c r="K245" s="123"/>
      <c r="L245" t="s">
        <v>533</v>
      </c>
      <c r="M245" t="s">
        <v>70</v>
      </c>
      <c r="N245" t="s">
        <v>17</v>
      </c>
      <c r="O245" s="105">
        <v>36982</v>
      </c>
      <c r="P245">
        <v>0</v>
      </c>
      <c r="Q245">
        <v>827</v>
      </c>
      <c r="R245">
        <v>6048</v>
      </c>
      <c r="S245">
        <v>220681</v>
      </c>
    </row>
    <row r="246" spans="1:66" x14ac:dyDescent="0.25">
      <c r="K246" s="123"/>
      <c r="L246" t="s">
        <v>534</v>
      </c>
      <c r="M246" t="s">
        <v>70</v>
      </c>
      <c r="N246" t="s">
        <v>17</v>
      </c>
      <c r="O246" s="105">
        <v>36982</v>
      </c>
      <c r="P246">
        <v>0</v>
      </c>
      <c r="Q246">
        <v>613</v>
      </c>
      <c r="R246">
        <v>4215</v>
      </c>
      <c r="S246">
        <v>214619</v>
      </c>
    </row>
    <row r="247" spans="1:66" x14ac:dyDescent="0.25">
      <c r="K247" s="123"/>
      <c r="L247" t="s">
        <v>535</v>
      </c>
      <c r="M247" t="s">
        <v>83</v>
      </c>
      <c r="N247" s="106">
        <v>38309</v>
      </c>
    </row>
    <row r="248" spans="1:66" x14ac:dyDescent="0.25">
      <c r="K248" s="123"/>
      <c r="L248" t="s">
        <v>535</v>
      </c>
      <c r="M248" t="s">
        <v>84</v>
      </c>
      <c r="N248" t="s">
        <v>85</v>
      </c>
    </row>
    <row r="249" spans="1:66" x14ac:dyDescent="0.25">
      <c r="A249" s="123"/>
      <c r="B249" s="123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123"/>
      <c r="U249" s="123"/>
      <c r="V249" s="123"/>
      <c r="W249" s="123"/>
      <c r="X249" s="123"/>
      <c r="Y249" s="123"/>
      <c r="Z249" s="123"/>
      <c r="AA249" s="123"/>
      <c r="AB249" s="123"/>
      <c r="AC249" s="123"/>
      <c r="AD249" s="123"/>
      <c r="AE249" s="123"/>
      <c r="AF249" s="123"/>
      <c r="AG249" s="123"/>
      <c r="AH249" s="123"/>
      <c r="AI249" s="123"/>
      <c r="AJ249" s="123"/>
      <c r="AK249" s="123"/>
      <c r="AL249" s="123"/>
      <c r="AM249" s="123"/>
      <c r="AN249" s="123"/>
      <c r="AO249" s="123"/>
      <c r="AP249" s="123"/>
      <c r="AQ249" s="123"/>
      <c r="AR249" s="123"/>
      <c r="AS249" s="123"/>
      <c r="AT249" s="123"/>
      <c r="AU249" s="123"/>
      <c r="AV249" s="123"/>
      <c r="AW249" s="123"/>
      <c r="AX249" s="123"/>
      <c r="AY249" s="123"/>
      <c r="AZ249" s="123"/>
      <c r="BA249" s="123"/>
      <c r="BB249" s="123"/>
      <c r="BC249" s="123"/>
      <c r="BD249" s="123"/>
      <c r="BE249" s="123"/>
      <c r="BF249" s="123"/>
      <c r="BG249" s="123"/>
      <c r="BH249" s="123"/>
      <c r="BI249" s="123"/>
      <c r="BJ249" s="123"/>
      <c r="BK249" s="123"/>
      <c r="BL249" s="123"/>
      <c r="BM249" s="123"/>
      <c r="BN249" s="123"/>
    </row>
    <row r="250" spans="1:66" x14ac:dyDescent="0.25">
      <c r="A250" s="123"/>
      <c r="B250" s="123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123"/>
      <c r="U250" s="123"/>
      <c r="V250" s="123"/>
      <c r="W250" s="123"/>
      <c r="X250" s="123"/>
      <c r="Y250" s="123"/>
      <c r="Z250" s="123"/>
      <c r="AA250" s="123"/>
      <c r="AB250" s="123"/>
      <c r="AC250" s="123"/>
      <c r="AD250" s="123"/>
      <c r="AE250" s="123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123"/>
      <c r="AP250" s="123"/>
      <c r="AQ250" s="123"/>
      <c r="AR250" s="123"/>
      <c r="AS250" s="123"/>
      <c r="AT250" s="123"/>
      <c r="AU250" s="123"/>
      <c r="AV250" s="123"/>
      <c r="AW250" s="123"/>
      <c r="AX250" s="123"/>
      <c r="AY250" s="123"/>
      <c r="AZ250" s="123"/>
      <c r="BA250" s="123"/>
      <c r="BB250" s="123"/>
      <c r="BC250" s="123"/>
      <c r="BD250" s="123"/>
      <c r="BE250" s="123"/>
      <c r="BF250" s="123"/>
      <c r="BG250" s="123"/>
      <c r="BH250" s="123"/>
      <c r="BI250" s="123"/>
      <c r="BJ250" s="123"/>
      <c r="BK250" s="123"/>
      <c r="BL250" s="123"/>
      <c r="BM250" s="123"/>
      <c r="BN250" s="123"/>
    </row>
    <row r="251" spans="1:66" x14ac:dyDescent="0.25">
      <c r="A251" t="s">
        <v>536</v>
      </c>
      <c r="K251" s="123"/>
      <c r="L251" t="s">
        <v>537</v>
      </c>
    </row>
    <row r="252" spans="1:66" x14ac:dyDescent="0.25">
      <c r="E252" t="s">
        <v>39</v>
      </c>
      <c r="F252" t="s">
        <v>207</v>
      </c>
      <c r="G252" t="s">
        <v>208</v>
      </c>
      <c r="H252" t="s">
        <v>209</v>
      </c>
      <c r="K252" s="123"/>
      <c r="P252" t="s">
        <v>39</v>
      </c>
      <c r="Q252" t="s">
        <v>207</v>
      </c>
      <c r="R252" t="s">
        <v>208</v>
      </c>
      <c r="S252" t="s">
        <v>209</v>
      </c>
    </row>
    <row r="253" spans="1:66" x14ac:dyDescent="0.25">
      <c r="E253" t="s">
        <v>68</v>
      </c>
      <c r="F253" t="s">
        <v>210</v>
      </c>
      <c r="G253" t="s">
        <v>211</v>
      </c>
      <c r="H253" t="s">
        <v>212</v>
      </c>
      <c r="K253" s="123"/>
      <c r="P253" t="s">
        <v>68</v>
      </c>
      <c r="Q253" t="s">
        <v>210</v>
      </c>
      <c r="R253" t="s">
        <v>211</v>
      </c>
      <c r="S253" t="s">
        <v>212</v>
      </c>
    </row>
    <row r="254" spans="1:66" x14ac:dyDescent="0.25">
      <c r="A254" t="s">
        <v>213</v>
      </c>
      <c r="B254" t="s">
        <v>70</v>
      </c>
      <c r="C254" t="s">
        <v>17</v>
      </c>
      <c r="D254" s="105">
        <v>40603</v>
      </c>
      <c r="E254">
        <v>2419</v>
      </c>
      <c r="F254">
        <v>513242</v>
      </c>
      <c r="G254">
        <v>2596886</v>
      </c>
      <c r="H254">
        <v>53012456</v>
      </c>
      <c r="K254" s="123"/>
      <c r="L254" t="s">
        <v>90</v>
      </c>
      <c r="M254" t="s">
        <v>70</v>
      </c>
      <c r="N254" t="s">
        <v>17</v>
      </c>
      <c r="O254" s="105">
        <v>36982</v>
      </c>
      <c r="P254">
        <v>2287</v>
      </c>
      <c r="Q254">
        <v>493470</v>
      </c>
      <c r="R254">
        <v>2515442</v>
      </c>
      <c r="S254">
        <v>49138831</v>
      </c>
    </row>
    <row r="255" spans="1:66" x14ac:dyDescent="0.25">
      <c r="A255" t="s">
        <v>209</v>
      </c>
      <c r="B255" t="s">
        <v>70</v>
      </c>
      <c r="C255" t="s">
        <v>17</v>
      </c>
      <c r="D255" s="105">
        <v>40603</v>
      </c>
      <c r="E255">
        <v>2300</v>
      </c>
      <c r="F255">
        <v>485955</v>
      </c>
      <c r="G255">
        <v>2403870</v>
      </c>
      <c r="H255">
        <v>44246592</v>
      </c>
      <c r="K255" s="123"/>
      <c r="L255" t="s">
        <v>538</v>
      </c>
      <c r="M255" t="s">
        <v>70</v>
      </c>
      <c r="N255" t="s">
        <v>17</v>
      </c>
      <c r="O255" s="105">
        <v>36982</v>
      </c>
      <c r="P255">
        <v>2192</v>
      </c>
      <c r="Q255">
        <v>472647</v>
      </c>
      <c r="R255">
        <v>2374051</v>
      </c>
      <c r="S255">
        <v>42968596</v>
      </c>
    </row>
    <row r="256" spans="1:66" x14ac:dyDescent="0.25">
      <c r="A256" t="s">
        <v>209</v>
      </c>
      <c r="B256" t="s">
        <v>106</v>
      </c>
      <c r="C256" t="s">
        <v>17</v>
      </c>
      <c r="D256" s="105">
        <v>40603</v>
      </c>
      <c r="E256" t="s">
        <v>107</v>
      </c>
      <c r="F256">
        <v>94.7</v>
      </c>
      <c r="G256">
        <v>92.6</v>
      </c>
      <c r="H256">
        <v>83.5</v>
      </c>
      <c r="K256" s="123"/>
      <c r="L256" t="s">
        <v>538</v>
      </c>
      <c r="M256" t="s">
        <v>106</v>
      </c>
      <c r="N256" t="s">
        <v>17</v>
      </c>
      <c r="O256" s="105">
        <v>36982</v>
      </c>
      <c r="P256" t="s">
        <v>107</v>
      </c>
      <c r="Q256">
        <v>95.78</v>
      </c>
      <c r="R256">
        <v>94.38</v>
      </c>
      <c r="S256">
        <v>87.44</v>
      </c>
    </row>
    <row r="257" spans="1:19" x14ac:dyDescent="0.25">
      <c r="A257" t="s">
        <v>539</v>
      </c>
      <c r="B257" t="s">
        <v>70</v>
      </c>
      <c r="C257" t="s">
        <v>17</v>
      </c>
      <c r="D257" s="105">
        <v>40603</v>
      </c>
      <c r="E257">
        <v>7</v>
      </c>
      <c r="F257">
        <v>1403</v>
      </c>
      <c r="G257">
        <v>9331</v>
      </c>
      <c r="H257">
        <v>206735</v>
      </c>
      <c r="K257" s="123"/>
      <c r="L257" t="s">
        <v>540</v>
      </c>
      <c r="M257" t="s">
        <v>70</v>
      </c>
      <c r="N257" t="s">
        <v>17</v>
      </c>
      <c r="O257" s="105">
        <v>36982</v>
      </c>
      <c r="P257">
        <v>42</v>
      </c>
      <c r="Q257">
        <v>7314</v>
      </c>
      <c r="R257">
        <v>48321</v>
      </c>
      <c r="S257">
        <v>794577</v>
      </c>
    </row>
    <row r="258" spans="1:19" x14ac:dyDescent="0.25">
      <c r="A258" t="s">
        <v>539</v>
      </c>
      <c r="B258" t="s">
        <v>106</v>
      </c>
      <c r="C258" t="s">
        <v>17</v>
      </c>
      <c r="D258" s="105">
        <v>40603</v>
      </c>
      <c r="E258" t="s">
        <v>107</v>
      </c>
      <c r="F258">
        <v>0.3</v>
      </c>
      <c r="G258">
        <v>0.4</v>
      </c>
      <c r="H258">
        <v>0.4</v>
      </c>
      <c r="K258" s="123"/>
      <c r="L258" t="s">
        <v>540</v>
      </c>
      <c r="M258" t="s">
        <v>106</v>
      </c>
      <c r="N258" t="s">
        <v>17</v>
      </c>
      <c r="O258" s="105">
        <v>36982</v>
      </c>
      <c r="P258" t="s">
        <v>107</v>
      </c>
      <c r="Q258">
        <v>1.48</v>
      </c>
      <c r="R258">
        <v>1.92</v>
      </c>
      <c r="S258">
        <v>1.62</v>
      </c>
    </row>
    <row r="259" spans="1:19" x14ac:dyDescent="0.25">
      <c r="A259" t="s">
        <v>541</v>
      </c>
      <c r="B259" t="s">
        <v>70</v>
      </c>
      <c r="C259" t="s">
        <v>17</v>
      </c>
      <c r="D259" s="105">
        <v>40603</v>
      </c>
      <c r="E259">
        <v>52</v>
      </c>
      <c r="F259">
        <v>7381</v>
      </c>
      <c r="G259">
        <v>46127</v>
      </c>
      <c r="H259">
        <v>708872</v>
      </c>
      <c r="K259" s="123"/>
      <c r="L259" t="s">
        <v>542</v>
      </c>
      <c r="M259" t="s">
        <v>70</v>
      </c>
      <c r="N259" t="s">
        <v>17</v>
      </c>
      <c r="O259" s="105">
        <v>36982</v>
      </c>
      <c r="P259">
        <v>9</v>
      </c>
      <c r="Q259">
        <v>2250</v>
      </c>
      <c r="R259">
        <v>11739</v>
      </c>
      <c r="S259">
        <v>609711</v>
      </c>
    </row>
    <row r="260" spans="1:19" x14ac:dyDescent="0.25">
      <c r="A260" t="s">
        <v>541</v>
      </c>
      <c r="B260" t="s">
        <v>106</v>
      </c>
      <c r="C260" t="s">
        <v>17</v>
      </c>
      <c r="D260" s="105">
        <v>40603</v>
      </c>
      <c r="E260" t="s">
        <v>107</v>
      </c>
      <c r="F260">
        <v>1.4</v>
      </c>
      <c r="G260">
        <v>1.8</v>
      </c>
      <c r="H260">
        <v>1.3</v>
      </c>
      <c r="K260" s="123"/>
      <c r="L260" t="s">
        <v>542</v>
      </c>
      <c r="M260" t="s">
        <v>106</v>
      </c>
      <c r="N260" t="s">
        <v>17</v>
      </c>
      <c r="O260" s="105">
        <v>36982</v>
      </c>
      <c r="P260" t="s">
        <v>107</v>
      </c>
      <c r="Q260">
        <v>0.46</v>
      </c>
      <c r="R260">
        <v>0.47</v>
      </c>
      <c r="S260">
        <v>1.24</v>
      </c>
    </row>
    <row r="261" spans="1:19" x14ac:dyDescent="0.25">
      <c r="A261" t="s">
        <v>543</v>
      </c>
      <c r="B261" t="s">
        <v>70</v>
      </c>
      <c r="C261" t="s">
        <v>17</v>
      </c>
      <c r="D261" s="105">
        <v>40603</v>
      </c>
      <c r="E261">
        <v>7</v>
      </c>
      <c r="F261">
        <v>1820</v>
      </c>
      <c r="G261">
        <v>8842</v>
      </c>
      <c r="H261">
        <v>506619</v>
      </c>
      <c r="K261" s="123"/>
      <c r="L261" t="s">
        <v>544</v>
      </c>
      <c r="M261" t="s">
        <v>70</v>
      </c>
      <c r="N261" t="s">
        <v>17</v>
      </c>
      <c r="O261" s="105">
        <v>36982</v>
      </c>
      <c r="P261">
        <v>6</v>
      </c>
      <c r="Q261">
        <v>1215</v>
      </c>
      <c r="R261">
        <v>7598</v>
      </c>
      <c r="S261">
        <v>215124</v>
      </c>
    </row>
    <row r="262" spans="1:19" x14ac:dyDescent="0.25">
      <c r="A262" t="s">
        <v>543</v>
      </c>
      <c r="B262" t="s">
        <v>106</v>
      </c>
      <c r="C262" t="s">
        <v>17</v>
      </c>
      <c r="D262" s="105">
        <v>40603</v>
      </c>
      <c r="E262" t="s">
        <v>107</v>
      </c>
      <c r="F262">
        <v>0.4</v>
      </c>
      <c r="G262">
        <v>0.3</v>
      </c>
      <c r="H262">
        <v>1</v>
      </c>
      <c r="K262" s="123"/>
      <c r="L262" t="s">
        <v>544</v>
      </c>
      <c r="M262" t="s">
        <v>106</v>
      </c>
      <c r="N262" t="s">
        <v>17</v>
      </c>
      <c r="O262" s="105">
        <v>36982</v>
      </c>
      <c r="P262" t="s">
        <v>107</v>
      </c>
      <c r="Q262">
        <v>0.25</v>
      </c>
      <c r="R262">
        <v>0.3</v>
      </c>
      <c r="S262">
        <v>0.44</v>
      </c>
    </row>
    <row r="263" spans="1:19" x14ac:dyDescent="0.25">
      <c r="A263" t="s">
        <v>545</v>
      </c>
      <c r="B263" t="s">
        <v>70</v>
      </c>
      <c r="C263" t="s">
        <v>17</v>
      </c>
      <c r="D263" s="105">
        <v>40603</v>
      </c>
      <c r="E263">
        <v>0</v>
      </c>
      <c r="F263">
        <v>20</v>
      </c>
      <c r="G263">
        <v>143</v>
      </c>
      <c r="H263">
        <v>6499</v>
      </c>
      <c r="K263" s="123"/>
      <c r="L263" t="s">
        <v>546</v>
      </c>
      <c r="M263" t="s">
        <v>70</v>
      </c>
      <c r="N263" t="s">
        <v>17</v>
      </c>
      <c r="O263" s="105">
        <v>36982</v>
      </c>
      <c r="P263">
        <v>0</v>
      </c>
      <c r="Q263">
        <v>768</v>
      </c>
      <c r="R263">
        <v>5706</v>
      </c>
      <c r="S263">
        <v>459662</v>
      </c>
    </row>
    <row r="264" spans="1:19" x14ac:dyDescent="0.25">
      <c r="A264" t="s">
        <v>545</v>
      </c>
      <c r="B264" t="s">
        <v>106</v>
      </c>
      <c r="C264" t="s">
        <v>17</v>
      </c>
      <c r="D264" s="105">
        <v>40603</v>
      </c>
      <c r="E264" t="s">
        <v>107</v>
      </c>
      <c r="F264">
        <v>0</v>
      </c>
      <c r="G264">
        <v>0</v>
      </c>
      <c r="H264">
        <v>0</v>
      </c>
      <c r="K264" s="123"/>
      <c r="L264" t="s">
        <v>546</v>
      </c>
      <c r="M264" t="s">
        <v>106</v>
      </c>
      <c r="N264" t="s">
        <v>17</v>
      </c>
      <c r="O264" s="105">
        <v>36982</v>
      </c>
      <c r="P264" t="s">
        <v>107</v>
      </c>
      <c r="Q264">
        <v>0.16</v>
      </c>
      <c r="R264">
        <v>0.23</v>
      </c>
      <c r="S264">
        <v>0.94</v>
      </c>
    </row>
    <row r="265" spans="1:19" x14ac:dyDescent="0.25">
      <c r="A265" t="s">
        <v>547</v>
      </c>
      <c r="B265" t="s">
        <v>70</v>
      </c>
      <c r="C265" t="s">
        <v>17</v>
      </c>
      <c r="D265" s="105">
        <v>40603</v>
      </c>
      <c r="E265">
        <v>1</v>
      </c>
      <c r="F265">
        <v>915</v>
      </c>
      <c r="G265">
        <v>5586</v>
      </c>
      <c r="H265">
        <v>395182</v>
      </c>
      <c r="K265" s="123"/>
      <c r="L265" t="s">
        <v>548</v>
      </c>
      <c r="M265" t="s">
        <v>70</v>
      </c>
      <c r="N265" t="s">
        <v>17</v>
      </c>
      <c r="O265" s="105">
        <v>36982</v>
      </c>
      <c r="P265">
        <v>16</v>
      </c>
      <c r="Q265">
        <v>3139</v>
      </c>
      <c r="R265">
        <v>16795</v>
      </c>
      <c r="S265">
        <v>695045</v>
      </c>
    </row>
    <row r="266" spans="1:19" x14ac:dyDescent="0.25">
      <c r="A266" t="s">
        <v>547</v>
      </c>
      <c r="B266" t="s">
        <v>106</v>
      </c>
      <c r="C266" t="s">
        <v>17</v>
      </c>
      <c r="D266" s="105">
        <v>40603</v>
      </c>
      <c r="E266" t="s">
        <v>107</v>
      </c>
      <c r="F266">
        <v>0.2</v>
      </c>
      <c r="G266">
        <v>0.2</v>
      </c>
      <c r="H266">
        <v>0.7</v>
      </c>
      <c r="K266" s="123"/>
      <c r="L266" t="s">
        <v>548</v>
      </c>
      <c r="M266" t="s">
        <v>106</v>
      </c>
      <c r="N266" t="s">
        <v>17</v>
      </c>
      <c r="O266" s="105">
        <v>36982</v>
      </c>
      <c r="P266" t="s">
        <v>107</v>
      </c>
      <c r="Q266">
        <v>0.64</v>
      </c>
      <c r="R266">
        <v>0.67</v>
      </c>
      <c r="S266">
        <v>1.41</v>
      </c>
    </row>
    <row r="267" spans="1:19" x14ac:dyDescent="0.25">
      <c r="A267" t="s">
        <v>549</v>
      </c>
      <c r="B267" t="s">
        <v>70</v>
      </c>
      <c r="C267" t="s">
        <v>17</v>
      </c>
      <c r="D267" s="105">
        <v>40603</v>
      </c>
      <c r="E267">
        <v>13</v>
      </c>
      <c r="F267">
        <v>3771</v>
      </c>
      <c r="G267">
        <v>19001</v>
      </c>
      <c r="H267">
        <v>894908</v>
      </c>
      <c r="K267" s="123"/>
      <c r="L267" t="s">
        <v>550</v>
      </c>
      <c r="M267" t="s">
        <v>70</v>
      </c>
      <c r="N267" t="s">
        <v>17</v>
      </c>
      <c r="O267" s="105">
        <v>36982</v>
      </c>
      <c r="P267">
        <v>22</v>
      </c>
      <c r="Q267">
        <v>6137</v>
      </c>
      <c r="R267">
        <v>51232</v>
      </c>
      <c r="S267">
        <v>3396116</v>
      </c>
    </row>
    <row r="268" spans="1:19" x14ac:dyDescent="0.25">
      <c r="A268" t="s">
        <v>549</v>
      </c>
      <c r="B268" t="s">
        <v>106</v>
      </c>
      <c r="C268" t="s">
        <v>17</v>
      </c>
      <c r="D268" s="105">
        <v>40603</v>
      </c>
      <c r="E268" t="s">
        <v>107</v>
      </c>
      <c r="F268">
        <v>0.7</v>
      </c>
      <c r="G268">
        <v>0.7</v>
      </c>
      <c r="H268">
        <v>1.7</v>
      </c>
      <c r="K268" s="123"/>
      <c r="L268" t="s">
        <v>550</v>
      </c>
      <c r="M268" t="s">
        <v>106</v>
      </c>
      <c r="N268" t="s">
        <v>17</v>
      </c>
      <c r="O268" s="105">
        <v>36982</v>
      </c>
      <c r="P268" t="s">
        <v>107</v>
      </c>
      <c r="Q268">
        <v>1.24</v>
      </c>
      <c r="R268">
        <v>2.04</v>
      </c>
      <c r="S268">
        <v>6.91</v>
      </c>
    </row>
    <row r="269" spans="1:19" x14ac:dyDescent="0.25">
      <c r="A269" t="s">
        <v>551</v>
      </c>
      <c r="B269" t="s">
        <v>70</v>
      </c>
      <c r="C269" t="s">
        <v>17</v>
      </c>
      <c r="D269" s="105">
        <v>40603</v>
      </c>
      <c r="E269">
        <v>6</v>
      </c>
      <c r="F269">
        <v>2832</v>
      </c>
      <c r="G269">
        <v>16836</v>
      </c>
      <c r="H269">
        <v>1085351</v>
      </c>
      <c r="K269" s="123"/>
      <c r="L269" t="s">
        <v>552</v>
      </c>
      <c r="M269" t="s">
        <v>83</v>
      </c>
      <c r="N269" s="106">
        <v>38300</v>
      </c>
    </row>
    <row r="270" spans="1:19" x14ac:dyDescent="0.25">
      <c r="A270" t="s">
        <v>551</v>
      </c>
      <c r="B270" t="s">
        <v>106</v>
      </c>
      <c r="C270" t="s">
        <v>17</v>
      </c>
      <c r="D270" s="105">
        <v>40603</v>
      </c>
      <c r="E270" t="s">
        <v>107</v>
      </c>
      <c r="F270">
        <v>0.6</v>
      </c>
      <c r="G270">
        <v>0.6</v>
      </c>
      <c r="H270">
        <v>2</v>
      </c>
      <c r="K270" s="123"/>
      <c r="L270" t="s">
        <v>552</v>
      </c>
      <c r="M270" t="s">
        <v>84</v>
      </c>
      <c r="N270" t="s">
        <v>85</v>
      </c>
    </row>
    <row r="271" spans="1:19" x14ac:dyDescent="0.25">
      <c r="A271" t="s">
        <v>553</v>
      </c>
      <c r="B271" t="s">
        <v>70</v>
      </c>
      <c r="C271" t="s">
        <v>17</v>
      </c>
      <c r="D271" s="105">
        <v>40603</v>
      </c>
      <c r="E271">
        <v>33</v>
      </c>
      <c r="F271">
        <v>9145</v>
      </c>
      <c r="G271">
        <v>87150</v>
      </c>
      <c r="H271">
        <v>4961698</v>
      </c>
      <c r="K271" s="123"/>
    </row>
    <row r="272" spans="1:19" x14ac:dyDescent="0.25">
      <c r="A272" t="s">
        <v>553</v>
      </c>
      <c r="B272" t="s">
        <v>106</v>
      </c>
      <c r="C272" t="s">
        <v>17</v>
      </c>
      <c r="D272" s="105">
        <v>40603</v>
      </c>
      <c r="E272" t="s">
        <v>107</v>
      </c>
      <c r="F272">
        <v>1.8</v>
      </c>
      <c r="G272">
        <v>3.4</v>
      </c>
      <c r="H272">
        <v>9.4</v>
      </c>
      <c r="K272" s="123"/>
    </row>
    <row r="273" spans="1:66" x14ac:dyDescent="0.25">
      <c r="A273" t="s">
        <v>554</v>
      </c>
      <c r="B273" t="s">
        <v>83</v>
      </c>
      <c r="C273" s="106">
        <v>41304</v>
      </c>
      <c r="K273" s="123"/>
    </row>
    <row r="274" spans="1:66" x14ac:dyDescent="0.25">
      <c r="A274" t="s">
        <v>554</v>
      </c>
      <c r="B274" t="s">
        <v>84</v>
      </c>
      <c r="C274" t="s">
        <v>85</v>
      </c>
      <c r="K274" s="123"/>
    </row>
    <row r="275" spans="1:66" x14ac:dyDescent="0.25">
      <c r="A275" s="123"/>
      <c r="B275" s="123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123"/>
      <c r="U275" s="123"/>
      <c r="V275" s="123"/>
      <c r="W275" s="123"/>
      <c r="X275" s="123"/>
      <c r="Y275" s="123"/>
      <c r="Z275" s="123"/>
      <c r="AA275" s="123"/>
      <c r="AB275" s="123"/>
      <c r="AC275" s="123"/>
      <c r="AD275" s="123"/>
      <c r="AE275" s="123"/>
      <c r="AF275" s="123"/>
      <c r="AG275" s="123"/>
      <c r="AH275" s="123"/>
      <c r="AI275" s="123"/>
      <c r="AJ275" s="123"/>
      <c r="AK275" s="123"/>
      <c r="AL275" s="123"/>
      <c r="AM275" s="123"/>
      <c r="AN275" s="123"/>
      <c r="AO275" s="123"/>
      <c r="AP275" s="123"/>
      <c r="AQ275" s="123"/>
      <c r="AR275" s="123"/>
      <c r="AS275" s="123"/>
      <c r="AT275" s="123"/>
      <c r="AU275" s="123"/>
      <c r="AV275" s="123"/>
      <c r="AW275" s="123"/>
      <c r="AX275" s="123"/>
      <c r="AY275" s="123"/>
      <c r="AZ275" s="123"/>
      <c r="BA275" s="123"/>
      <c r="BB275" s="123"/>
      <c r="BC275" s="123"/>
      <c r="BD275" s="123"/>
      <c r="BE275" s="123"/>
      <c r="BF275" s="123"/>
      <c r="BG275" s="123"/>
      <c r="BH275" s="123"/>
      <c r="BI275" s="123"/>
      <c r="BJ275" s="123"/>
      <c r="BK275" s="123"/>
      <c r="BL275" s="123"/>
      <c r="BM275" s="123"/>
      <c r="BN275" s="123"/>
    </row>
    <row r="276" spans="1:66" x14ac:dyDescent="0.25">
      <c r="A276" s="123"/>
      <c r="B276" s="123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123"/>
      <c r="W276" s="123"/>
      <c r="X276" s="123"/>
      <c r="Y276" s="123"/>
      <c r="Z276" s="123"/>
      <c r="AA276" s="123"/>
      <c r="AB276" s="123"/>
      <c r="AC276" s="123"/>
      <c r="AD276" s="123"/>
      <c r="AE276" s="123"/>
      <c r="AF276" s="123"/>
      <c r="AG276" s="123"/>
      <c r="AH276" s="123"/>
      <c r="AI276" s="123"/>
      <c r="AJ276" s="123"/>
      <c r="AK276" s="123"/>
      <c r="AL276" s="123"/>
      <c r="AM276" s="123"/>
      <c r="AN276" s="123"/>
      <c r="AO276" s="123"/>
      <c r="AP276" s="123"/>
      <c r="AQ276" s="123"/>
      <c r="AR276" s="123"/>
      <c r="AS276" s="123"/>
      <c r="AT276" s="123"/>
      <c r="AU276" s="123"/>
      <c r="AV276" s="123"/>
      <c r="AW276" s="123"/>
      <c r="AX276" s="123"/>
      <c r="AY276" s="123"/>
      <c r="AZ276" s="123"/>
      <c r="BA276" s="123"/>
      <c r="BB276" s="123"/>
      <c r="BC276" s="123"/>
      <c r="BD276" s="123"/>
      <c r="BE276" s="123"/>
      <c r="BF276" s="123"/>
      <c r="BG276" s="123"/>
      <c r="BH276" s="123"/>
      <c r="BI276" s="123"/>
      <c r="BJ276" s="123"/>
      <c r="BK276" s="123"/>
      <c r="BL276" s="123"/>
      <c r="BM276" s="123"/>
      <c r="BN276" s="123"/>
    </row>
    <row r="277" spans="1:66" x14ac:dyDescent="0.25">
      <c r="K277" s="123"/>
    </row>
    <row r="278" spans="1:66" x14ac:dyDescent="0.25">
      <c r="A278" t="s">
        <v>555</v>
      </c>
      <c r="K278" s="123"/>
      <c r="L278" s="135" t="s">
        <v>556</v>
      </c>
    </row>
    <row r="279" spans="1:66" x14ac:dyDescent="0.25">
      <c r="E279" t="s">
        <v>39</v>
      </c>
      <c r="F279" t="s">
        <v>207</v>
      </c>
      <c r="G279" t="s">
        <v>208</v>
      </c>
      <c r="H279" t="s">
        <v>209</v>
      </c>
      <c r="K279" s="123"/>
    </row>
    <row r="280" spans="1:66" x14ac:dyDescent="0.25">
      <c r="E280" t="s">
        <v>68</v>
      </c>
      <c r="F280" t="s">
        <v>210</v>
      </c>
      <c r="G280" t="s">
        <v>211</v>
      </c>
      <c r="H280" t="s">
        <v>212</v>
      </c>
      <c r="K280" s="123"/>
    </row>
    <row r="281" spans="1:66" x14ac:dyDescent="0.25">
      <c r="A281" t="s">
        <v>213</v>
      </c>
      <c r="B281" t="s">
        <v>70</v>
      </c>
      <c r="C281" t="s">
        <v>17</v>
      </c>
      <c r="D281" s="105">
        <v>40603</v>
      </c>
      <c r="E281">
        <v>2419</v>
      </c>
      <c r="F281">
        <v>513242</v>
      </c>
      <c r="G281">
        <v>2596886</v>
      </c>
      <c r="H281">
        <v>53012456</v>
      </c>
      <c r="K281" s="123"/>
    </row>
    <row r="282" spans="1:66" x14ac:dyDescent="0.25">
      <c r="A282" t="s">
        <v>557</v>
      </c>
      <c r="B282" t="s">
        <v>70</v>
      </c>
      <c r="C282" t="s">
        <v>17</v>
      </c>
      <c r="D282" s="105">
        <v>40603</v>
      </c>
      <c r="E282">
        <v>2389</v>
      </c>
      <c r="F282">
        <v>504821</v>
      </c>
      <c r="G282">
        <v>2514331</v>
      </c>
      <c r="H282">
        <v>48350320</v>
      </c>
      <c r="K282" s="123"/>
    </row>
    <row r="283" spans="1:66" x14ac:dyDescent="0.25">
      <c r="A283" t="s">
        <v>558</v>
      </c>
      <c r="B283" t="s">
        <v>70</v>
      </c>
      <c r="C283" t="s">
        <v>17</v>
      </c>
      <c r="D283" s="105">
        <v>40603</v>
      </c>
      <c r="E283">
        <v>2366</v>
      </c>
      <c r="F283">
        <v>496579</v>
      </c>
      <c r="G283">
        <v>2468313</v>
      </c>
      <c r="H283">
        <v>45675317</v>
      </c>
      <c r="K283" s="123"/>
    </row>
    <row r="284" spans="1:66" x14ac:dyDescent="0.25">
      <c r="A284" t="s">
        <v>559</v>
      </c>
      <c r="B284" t="s">
        <v>70</v>
      </c>
      <c r="C284" t="s">
        <v>17</v>
      </c>
      <c r="D284" s="105">
        <v>40603</v>
      </c>
      <c r="E284">
        <v>2300</v>
      </c>
      <c r="F284">
        <v>485955</v>
      </c>
      <c r="G284">
        <v>2403870</v>
      </c>
      <c r="H284">
        <v>44246592</v>
      </c>
      <c r="K284" s="123"/>
    </row>
    <row r="285" spans="1:66" x14ac:dyDescent="0.25">
      <c r="A285" t="s">
        <v>560</v>
      </c>
      <c r="B285" t="s">
        <v>70</v>
      </c>
      <c r="C285" t="s">
        <v>17</v>
      </c>
      <c r="D285" s="105">
        <v>40603</v>
      </c>
      <c r="E285">
        <v>7</v>
      </c>
      <c r="F285">
        <v>1403</v>
      </c>
      <c r="G285">
        <v>9331</v>
      </c>
      <c r="H285">
        <v>206735</v>
      </c>
      <c r="K285" s="123"/>
    </row>
    <row r="286" spans="1:66" x14ac:dyDescent="0.25">
      <c r="A286" t="s">
        <v>561</v>
      </c>
      <c r="B286" t="s">
        <v>70</v>
      </c>
      <c r="C286" t="s">
        <v>17</v>
      </c>
      <c r="D286" s="105">
        <v>40603</v>
      </c>
      <c r="E286">
        <v>52</v>
      </c>
      <c r="F286">
        <v>7381</v>
      </c>
      <c r="G286">
        <v>46127</v>
      </c>
      <c r="H286">
        <v>708872</v>
      </c>
      <c r="K286" s="123"/>
    </row>
    <row r="287" spans="1:66" x14ac:dyDescent="0.25">
      <c r="A287" t="s">
        <v>562</v>
      </c>
      <c r="B287" t="s">
        <v>70</v>
      </c>
      <c r="C287" t="s">
        <v>17</v>
      </c>
      <c r="D287" s="105">
        <v>40603</v>
      </c>
      <c r="E287">
        <v>7</v>
      </c>
      <c r="F287">
        <v>1820</v>
      </c>
      <c r="G287">
        <v>8842</v>
      </c>
      <c r="H287">
        <v>506619</v>
      </c>
      <c r="K287" s="123"/>
    </row>
    <row r="288" spans="1:66" x14ac:dyDescent="0.25">
      <c r="A288" t="s">
        <v>563</v>
      </c>
      <c r="B288" t="s">
        <v>70</v>
      </c>
      <c r="C288" t="s">
        <v>17</v>
      </c>
      <c r="D288" s="105">
        <v>40603</v>
      </c>
      <c r="E288">
        <v>0</v>
      </c>
      <c r="F288">
        <v>12</v>
      </c>
      <c r="G288">
        <v>53</v>
      </c>
      <c r="H288">
        <v>1822</v>
      </c>
      <c r="K288" s="123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24:S306"/>
  <sheetViews>
    <sheetView topLeftCell="A162" zoomScaleNormal="100" workbookViewId="0">
      <selection activeCell="Q195" sqref="Q195"/>
    </sheetView>
  </sheetViews>
  <sheetFormatPr defaultRowHeight="15" x14ac:dyDescent="0.25"/>
  <cols>
    <col min="1" max="18" width="4.7109375" customWidth="1"/>
    <col min="19" max="19" width="4.7109375" style="86" customWidth="1"/>
    <col min="20" max="21" width="4.7109375" customWidth="1"/>
  </cols>
  <sheetData>
    <row r="124" spans="19:19" x14ac:dyDescent="0.25">
      <c r="S124" s="86">
        <v>2474</v>
      </c>
    </row>
    <row r="179" spans="15:15" x14ac:dyDescent="0.25">
      <c r="O179">
        <v>2419</v>
      </c>
    </row>
    <row r="291" spans="15:15" x14ac:dyDescent="0.25">
      <c r="O291">
        <v>2419</v>
      </c>
    </row>
    <row r="306" spans="6:6" x14ac:dyDescent="0.25">
      <c r="F306">
        <v>2292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Housing projections</vt:lpstr>
      <vt:lpstr>Housing Census data 2001-2011</vt:lpstr>
      <vt:lpstr>Population data</vt:lpstr>
      <vt:lpstr>working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Tom</cp:lastModifiedBy>
  <cp:lastPrinted>2014-09-14T16:02:36Z</cp:lastPrinted>
  <dcterms:created xsi:type="dcterms:W3CDTF">2014-08-16T14:33:12Z</dcterms:created>
  <dcterms:modified xsi:type="dcterms:W3CDTF">2014-09-27T09:55:42Z</dcterms:modified>
</cp:coreProperties>
</file>